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110" yWindow="-60" windowWidth="10170" windowHeight="11250"/>
  </bookViews>
  <sheets>
    <sheet name="Geschäftsvorfälle" sheetId="27" r:id="rId1"/>
    <sheet name="1-7" sheetId="1" r:id="rId2"/>
    <sheet name="8-14" sheetId="24" r:id="rId3"/>
    <sheet name="15-21" sheetId="25" r:id="rId4"/>
    <sheet name="22-30" sheetId="26" r:id="rId5"/>
  </sheets>
  <calcPr calcId="145621"/>
</workbook>
</file>

<file path=xl/calcChain.xml><?xml version="1.0" encoding="utf-8"?>
<calcChain xmlns="http://schemas.openxmlformats.org/spreadsheetml/2006/main">
  <c r="AN86" i="26" l="1"/>
  <c r="AN85" i="26"/>
  <c r="AN84" i="26"/>
  <c r="AN83" i="26"/>
  <c r="D88" i="1"/>
  <c r="D89" i="1"/>
  <c r="G84" i="1" s="1"/>
  <c r="G89" i="1" s="1"/>
  <c r="D90" i="1"/>
  <c r="E90" i="1" s="1"/>
  <c r="D91" i="1"/>
  <c r="D66" i="27"/>
  <c r="D65" i="27"/>
  <c r="L13" i="27" s="1"/>
  <c r="D63" i="27"/>
  <c r="AC103" i="26"/>
  <c r="Z103" i="26"/>
  <c r="AC102" i="26"/>
  <c r="Z102" i="26"/>
  <c r="AC101" i="26"/>
  <c r="Z101" i="26"/>
  <c r="AC100" i="26"/>
  <c r="Z100" i="26"/>
  <c r="AC98" i="26"/>
  <c r="Z98" i="26"/>
  <c r="AC97" i="26"/>
  <c r="Z97" i="26"/>
  <c r="AC96" i="26"/>
  <c r="Z96" i="26"/>
  <c r="AC95" i="26"/>
  <c r="Z95" i="26"/>
  <c r="W103" i="26"/>
  <c r="T103" i="26"/>
  <c r="Q103" i="26"/>
  <c r="N103" i="26"/>
  <c r="K103" i="26"/>
  <c r="H103" i="26"/>
  <c r="E103" i="26"/>
  <c r="W102" i="26"/>
  <c r="T102" i="26"/>
  <c r="Q102" i="26"/>
  <c r="N102" i="26"/>
  <c r="K102" i="26"/>
  <c r="H102" i="26"/>
  <c r="E102" i="26"/>
  <c r="W101" i="26"/>
  <c r="T101" i="26"/>
  <c r="Q101" i="26"/>
  <c r="N101" i="26"/>
  <c r="K101" i="26"/>
  <c r="H101" i="26"/>
  <c r="E101" i="26"/>
  <c r="W100" i="26"/>
  <c r="T100" i="26"/>
  <c r="Q100" i="26"/>
  <c r="N100" i="26"/>
  <c r="K100" i="26"/>
  <c r="H100" i="26"/>
  <c r="E100" i="26"/>
  <c r="W98" i="26"/>
  <c r="T98" i="26"/>
  <c r="Q98" i="26"/>
  <c r="N98" i="26"/>
  <c r="K98" i="26"/>
  <c r="H98" i="26"/>
  <c r="E98" i="26"/>
  <c r="W97" i="26"/>
  <c r="T97" i="26"/>
  <c r="Q97" i="26"/>
  <c r="N97" i="26"/>
  <c r="K97" i="26"/>
  <c r="H97" i="26"/>
  <c r="E97" i="26"/>
  <c r="W96" i="26"/>
  <c r="T96" i="26"/>
  <c r="Q96" i="26"/>
  <c r="N96" i="26"/>
  <c r="K96" i="26"/>
  <c r="H96" i="26"/>
  <c r="E96" i="26"/>
  <c r="W95" i="26"/>
  <c r="T95" i="26"/>
  <c r="Q95" i="26"/>
  <c r="N95" i="26"/>
  <c r="K95" i="26"/>
  <c r="H95" i="26"/>
  <c r="E95" i="26"/>
  <c r="W103" i="25"/>
  <c r="T103" i="25"/>
  <c r="Q103" i="25"/>
  <c r="N103" i="25"/>
  <c r="K103" i="25"/>
  <c r="H103" i="25"/>
  <c r="E103" i="25"/>
  <c r="W102" i="25"/>
  <c r="T102" i="25"/>
  <c r="Q102" i="25"/>
  <c r="N102" i="25"/>
  <c r="K102" i="25"/>
  <c r="H102" i="25"/>
  <c r="E102" i="25"/>
  <c r="W101" i="25"/>
  <c r="T101" i="25"/>
  <c r="Q101" i="25"/>
  <c r="N101" i="25"/>
  <c r="K101" i="25"/>
  <c r="H101" i="25"/>
  <c r="E101" i="25"/>
  <c r="W100" i="25"/>
  <c r="T100" i="25"/>
  <c r="Q100" i="25"/>
  <c r="N100" i="25"/>
  <c r="K100" i="25"/>
  <c r="H100" i="25"/>
  <c r="E100" i="25"/>
  <c r="W98" i="25"/>
  <c r="T98" i="25"/>
  <c r="Q98" i="25"/>
  <c r="N98" i="25"/>
  <c r="K98" i="25"/>
  <c r="H98" i="25"/>
  <c r="E98" i="25"/>
  <c r="W97" i="25"/>
  <c r="T97" i="25"/>
  <c r="Q97" i="25"/>
  <c r="N97" i="25"/>
  <c r="K97" i="25"/>
  <c r="H97" i="25"/>
  <c r="E97" i="25"/>
  <c r="W96" i="25"/>
  <c r="T96" i="25"/>
  <c r="Q96" i="25"/>
  <c r="N96" i="25"/>
  <c r="K96" i="25"/>
  <c r="H96" i="25"/>
  <c r="E96" i="25"/>
  <c r="W95" i="25"/>
  <c r="T95" i="25"/>
  <c r="Q95" i="25"/>
  <c r="N95" i="25"/>
  <c r="K95" i="25"/>
  <c r="H95" i="25"/>
  <c r="E95" i="25"/>
  <c r="W103" i="24"/>
  <c r="T103" i="24"/>
  <c r="Q103" i="24"/>
  <c r="N103" i="24"/>
  <c r="K103" i="24"/>
  <c r="H103" i="24"/>
  <c r="E103" i="24"/>
  <c r="W102" i="24"/>
  <c r="T102" i="24"/>
  <c r="Q102" i="24"/>
  <c r="N102" i="24"/>
  <c r="K102" i="24"/>
  <c r="H102" i="24"/>
  <c r="E102" i="24"/>
  <c r="W101" i="24"/>
  <c r="T101" i="24"/>
  <c r="Q101" i="24"/>
  <c r="N101" i="24"/>
  <c r="K101" i="24"/>
  <c r="H101" i="24"/>
  <c r="E101" i="24"/>
  <c r="W100" i="24"/>
  <c r="T100" i="24"/>
  <c r="Q100" i="24"/>
  <c r="N100" i="24"/>
  <c r="K100" i="24"/>
  <c r="H100" i="24"/>
  <c r="E100" i="24"/>
  <c r="W98" i="24"/>
  <c r="T98" i="24"/>
  <c r="Q98" i="24"/>
  <c r="N98" i="24"/>
  <c r="K98" i="24"/>
  <c r="H98" i="24"/>
  <c r="E98" i="24"/>
  <c r="W97" i="24"/>
  <c r="T97" i="24"/>
  <c r="Q97" i="24"/>
  <c r="N97" i="24"/>
  <c r="K97" i="24"/>
  <c r="H97" i="24"/>
  <c r="E97" i="24"/>
  <c r="W96" i="24"/>
  <c r="T96" i="24"/>
  <c r="Q96" i="24"/>
  <c r="N96" i="24"/>
  <c r="K96" i="24"/>
  <c r="H96" i="24"/>
  <c r="E96" i="24"/>
  <c r="W95" i="24"/>
  <c r="T95" i="24"/>
  <c r="Q95" i="24"/>
  <c r="N95" i="24"/>
  <c r="K95" i="24"/>
  <c r="H95" i="24"/>
  <c r="E95" i="24"/>
  <c r="W103" i="1"/>
  <c r="W102" i="1"/>
  <c r="W101" i="1"/>
  <c r="W100" i="1"/>
  <c r="W98" i="1"/>
  <c r="W97" i="1"/>
  <c r="W96" i="1"/>
  <c r="W95" i="1"/>
  <c r="T103" i="1"/>
  <c r="T102" i="1"/>
  <c r="T101" i="1"/>
  <c r="T100" i="1"/>
  <c r="T98" i="1"/>
  <c r="T97" i="1"/>
  <c r="T96" i="1"/>
  <c r="T95" i="1"/>
  <c r="Q103" i="1"/>
  <c r="Q102" i="1"/>
  <c r="Q101" i="1"/>
  <c r="Q100" i="1"/>
  <c r="Q98" i="1"/>
  <c r="Q97" i="1"/>
  <c r="Q96" i="1"/>
  <c r="Q95" i="1"/>
  <c r="N103" i="1"/>
  <c r="N102" i="1"/>
  <c r="N101" i="1"/>
  <c r="N100" i="1"/>
  <c r="N98" i="1"/>
  <c r="N97" i="1"/>
  <c r="N96" i="1"/>
  <c r="N95" i="1"/>
  <c r="K103" i="1"/>
  <c r="K102" i="1"/>
  <c r="K101" i="1"/>
  <c r="K100" i="1"/>
  <c r="K98" i="1"/>
  <c r="K97" i="1"/>
  <c r="K96" i="1"/>
  <c r="K95" i="1"/>
  <c r="H103" i="1"/>
  <c r="H102" i="1"/>
  <c r="H101" i="1"/>
  <c r="H100" i="1"/>
  <c r="H98" i="1"/>
  <c r="H97" i="1"/>
  <c r="H96" i="1"/>
  <c r="H95" i="1"/>
  <c r="E100" i="1"/>
  <c r="E101" i="1"/>
  <c r="E102" i="1"/>
  <c r="E103" i="1"/>
  <c r="E96" i="1"/>
  <c r="E97" i="1"/>
  <c r="E98" i="1"/>
  <c r="E95" i="1"/>
  <c r="F90" i="1"/>
  <c r="F89" i="1"/>
  <c r="C91" i="1"/>
  <c r="F86" i="1" s="1"/>
  <c r="F91" i="1" s="1"/>
  <c r="C90" i="1"/>
  <c r="F85" i="1" s="1"/>
  <c r="C89" i="1"/>
  <c r="F84" i="1" s="1"/>
  <c r="C88" i="1"/>
  <c r="L14" i="27"/>
  <c r="AC81" i="26"/>
  <c r="AC80" i="26"/>
  <c r="Z81" i="26"/>
  <c r="Z80" i="26"/>
  <c r="W81" i="26"/>
  <c r="W80" i="26"/>
  <c r="T81" i="26"/>
  <c r="T80" i="26"/>
  <c r="Q81" i="26"/>
  <c r="Q80" i="26"/>
  <c r="N81" i="26"/>
  <c r="N80" i="26"/>
  <c r="K81" i="26"/>
  <c r="K80" i="26"/>
  <c r="H81" i="26"/>
  <c r="H80" i="26"/>
  <c r="E81" i="26"/>
  <c r="E80" i="26"/>
  <c r="W81" i="25"/>
  <c r="W80" i="25"/>
  <c r="T81" i="25"/>
  <c r="T80" i="25"/>
  <c r="Q81" i="25"/>
  <c r="Q80" i="25"/>
  <c r="N81" i="25"/>
  <c r="N80" i="25"/>
  <c r="K81" i="25"/>
  <c r="K80" i="25"/>
  <c r="H81" i="25"/>
  <c r="H80" i="25"/>
  <c r="E81" i="25"/>
  <c r="E80" i="25"/>
  <c r="W81" i="24"/>
  <c r="W80" i="24"/>
  <c r="T81" i="24"/>
  <c r="T80" i="24"/>
  <c r="Q81" i="24"/>
  <c r="Q80" i="24"/>
  <c r="N81" i="24"/>
  <c r="N80" i="24"/>
  <c r="K81" i="24"/>
  <c r="K80" i="24"/>
  <c r="H81" i="24"/>
  <c r="H80" i="24"/>
  <c r="E81" i="24"/>
  <c r="E80" i="24"/>
  <c r="AC80" i="1"/>
  <c r="W81" i="1"/>
  <c r="W80" i="1"/>
  <c r="T81" i="1"/>
  <c r="T80" i="1"/>
  <c r="Q81" i="1"/>
  <c r="Q80" i="1"/>
  <c r="N81" i="1"/>
  <c r="N80" i="1"/>
  <c r="K81" i="1"/>
  <c r="K80" i="1"/>
  <c r="H81" i="1"/>
  <c r="H80" i="1"/>
  <c r="E81" i="1"/>
  <c r="E80" i="1"/>
  <c r="AI67" i="26"/>
  <c r="AI53" i="26"/>
  <c r="AC76" i="26"/>
  <c r="AC75" i="26"/>
  <c r="AC74" i="26"/>
  <c r="AC73" i="26"/>
  <c r="AC72" i="26"/>
  <c r="AC71" i="26"/>
  <c r="AC70" i="26"/>
  <c r="AC67" i="26"/>
  <c r="AC66" i="26"/>
  <c r="AC65" i="26"/>
  <c r="AC64" i="26"/>
  <c r="AC63" i="26"/>
  <c r="AC56" i="26"/>
  <c r="AC55" i="26"/>
  <c r="AC54" i="26"/>
  <c r="AC53" i="26"/>
  <c r="AC52" i="26"/>
  <c r="AC51" i="26"/>
  <c r="AC48" i="26"/>
  <c r="AC47" i="26"/>
  <c r="AC46" i="26"/>
  <c r="AC45" i="26"/>
  <c r="AC44" i="26"/>
  <c r="AC43" i="26"/>
  <c r="AC42" i="26"/>
  <c r="AC41" i="26"/>
  <c r="AC35" i="26"/>
  <c r="AC34" i="26"/>
  <c r="AC33" i="26"/>
  <c r="AC32" i="26"/>
  <c r="AC31" i="26"/>
  <c r="AC29" i="26"/>
  <c r="AC28" i="26"/>
  <c r="AC27" i="26"/>
  <c r="AC26" i="26"/>
  <c r="AC25" i="26"/>
  <c r="AC24" i="26"/>
  <c r="AC23" i="26"/>
  <c r="AC22" i="26"/>
  <c r="AC21" i="26"/>
  <c r="AC20" i="26"/>
  <c r="AC19" i="26"/>
  <c r="AC18" i="26"/>
  <c r="AC14" i="26"/>
  <c r="AC13" i="26"/>
  <c r="AC12" i="26"/>
  <c r="AC11" i="26"/>
  <c r="AC10" i="26"/>
  <c r="AC9" i="26"/>
  <c r="AC8" i="26"/>
  <c r="AC7" i="26"/>
  <c r="Z76" i="26"/>
  <c r="Z75" i="26"/>
  <c r="Z74" i="26"/>
  <c r="Z73" i="26"/>
  <c r="Z72" i="26"/>
  <c r="Z71" i="26"/>
  <c r="Z70" i="26"/>
  <c r="Z67" i="26"/>
  <c r="Z66" i="26"/>
  <c r="Z65" i="26"/>
  <c r="Z64" i="26"/>
  <c r="Z63" i="26"/>
  <c r="Z56" i="26"/>
  <c r="Z55" i="26"/>
  <c r="Z54" i="26"/>
  <c r="Z53" i="26"/>
  <c r="Z52" i="26"/>
  <c r="Z51" i="26"/>
  <c r="Z48" i="26"/>
  <c r="Z47" i="26"/>
  <c r="Z46" i="26"/>
  <c r="Z45" i="26"/>
  <c r="Z44" i="26"/>
  <c r="Z43" i="26"/>
  <c r="Z42" i="26"/>
  <c r="Z41" i="26"/>
  <c r="Z36" i="26"/>
  <c r="Z35" i="26"/>
  <c r="Z34" i="26"/>
  <c r="Z33" i="26"/>
  <c r="Z32" i="26"/>
  <c r="Z31" i="26"/>
  <c r="Z29" i="26"/>
  <c r="Z28" i="26"/>
  <c r="Z27" i="26"/>
  <c r="Z26" i="26"/>
  <c r="Z25" i="26"/>
  <c r="Z24" i="26"/>
  <c r="Z23" i="26"/>
  <c r="Z22" i="26"/>
  <c r="Z21" i="26"/>
  <c r="Z20" i="26"/>
  <c r="Z19" i="26"/>
  <c r="Z18" i="26"/>
  <c r="Z14" i="26"/>
  <c r="Z13" i="26"/>
  <c r="Z12" i="26"/>
  <c r="Z11" i="26"/>
  <c r="Z10" i="26"/>
  <c r="Z9" i="26"/>
  <c r="Z8" i="26"/>
  <c r="Z7" i="26"/>
  <c r="W76" i="26"/>
  <c r="W75" i="26"/>
  <c r="W74" i="26"/>
  <c r="W73" i="26"/>
  <c r="W72" i="26"/>
  <c r="W71" i="26"/>
  <c r="W70" i="26"/>
  <c r="W67" i="26"/>
  <c r="W66" i="26"/>
  <c r="W65" i="26"/>
  <c r="W64" i="26"/>
  <c r="W63" i="26"/>
  <c r="W56" i="26"/>
  <c r="W55" i="26"/>
  <c r="W54" i="26"/>
  <c r="W53" i="26"/>
  <c r="W52" i="26"/>
  <c r="W51" i="26"/>
  <c r="W48" i="26"/>
  <c r="W47" i="26"/>
  <c r="W46" i="26"/>
  <c r="W45" i="26"/>
  <c r="W44" i="26"/>
  <c r="W43" i="26"/>
  <c r="W42" i="26"/>
  <c r="W41" i="26"/>
  <c r="W35" i="26"/>
  <c r="W34" i="26"/>
  <c r="W33" i="26"/>
  <c r="W32" i="26"/>
  <c r="W31" i="26"/>
  <c r="W29" i="26"/>
  <c r="W28" i="26"/>
  <c r="W27" i="26"/>
  <c r="W26" i="26"/>
  <c r="W25" i="26"/>
  <c r="W24" i="26"/>
  <c r="W23" i="26"/>
  <c r="W22" i="26"/>
  <c r="W21" i="26"/>
  <c r="W20" i="26"/>
  <c r="W19" i="26"/>
  <c r="W18" i="26"/>
  <c r="W15" i="26"/>
  <c r="W14" i="26"/>
  <c r="W13" i="26"/>
  <c r="W12" i="26"/>
  <c r="W11" i="26"/>
  <c r="W10" i="26"/>
  <c r="W9" i="26"/>
  <c r="W8" i="26"/>
  <c r="W7" i="26"/>
  <c r="T76" i="26"/>
  <c r="T75" i="26"/>
  <c r="T74" i="26"/>
  <c r="T73" i="26"/>
  <c r="T72" i="26"/>
  <c r="T71" i="26"/>
  <c r="T70" i="26"/>
  <c r="T67" i="26"/>
  <c r="T66" i="26"/>
  <c r="T65" i="26"/>
  <c r="T64" i="26"/>
  <c r="T63" i="26"/>
  <c r="T56" i="26"/>
  <c r="T55" i="26"/>
  <c r="T54" i="26"/>
  <c r="T53" i="26"/>
  <c r="T52" i="26"/>
  <c r="T51" i="26"/>
  <c r="T48" i="26"/>
  <c r="T47" i="26"/>
  <c r="T46" i="26"/>
  <c r="T45" i="26"/>
  <c r="T44" i="26"/>
  <c r="T43" i="26"/>
  <c r="T42" i="26"/>
  <c r="T41" i="26"/>
  <c r="T35" i="26"/>
  <c r="T34" i="26"/>
  <c r="T33" i="26"/>
  <c r="T32" i="26"/>
  <c r="T31" i="26"/>
  <c r="T29" i="26"/>
  <c r="T28" i="26"/>
  <c r="T27" i="26"/>
  <c r="T26" i="26"/>
  <c r="T25" i="26"/>
  <c r="T24" i="26"/>
  <c r="T23" i="26"/>
  <c r="T22" i="26"/>
  <c r="T21" i="26"/>
  <c r="T20" i="26"/>
  <c r="T19" i="26"/>
  <c r="T18" i="26"/>
  <c r="T14" i="26"/>
  <c r="T13" i="26"/>
  <c r="T12" i="26"/>
  <c r="T11" i="26"/>
  <c r="T10" i="26"/>
  <c r="T9" i="26"/>
  <c r="T8" i="26"/>
  <c r="T7" i="26"/>
  <c r="Q76" i="26"/>
  <c r="Q75" i="26"/>
  <c r="Q74" i="26"/>
  <c r="Q73" i="26"/>
  <c r="Q72" i="26"/>
  <c r="Q71" i="26"/>
  <c r="Q70" i="26"/>
  <c r="Q67" i="26"/>
  <c r="Q66" i="26"/>
  <c r="Q65" i="26"/>
  <c r="Q64" i="26"/>
  <c r="Q63" i="26"/>
  <c r="Q56" i="26"/>
  <c r="Q55" i="26"/>
  <c r="Q54" i="26"/>
  <c r="Q53" i="26"/>
  <c r="Q52" i="26"/>
  <c r="Q51" i="26"/>
  <c r="Q48" i="26"/>
  <c r="Q47" i="26"/>
  <c r="Q46" i="26"/>
  <c r="Q45" i="26"/>
  <c r="Q44" i="26"/>
  <c r="Q43" i="26"/>
  <c r="Q42" i="26"/>
  <c r="Q41" i="26"/>
  <c r="Q35" i="26"/>
  <c r="Q34" i="26"/>
  <c r="Q33" i="26"/>
  <c r="Q32" i="26"/>
  <c r="Q31" i="26"/>
  <c r="Q29" i="26"/>
  <c r="Q28" i="26"/>
  <c r="Q27" i="26"/>
  <c r="Q26" i="26"/>
  <c r="Q25" i="26"/>
  <c r="Q24" i="26"/>
  <c r="Q23" i="26"/>
  <c r="Q22" i="26"/>
  <c r="Q21" i="26"/>
  <c r="Q20" i="26"/>
  <c r="Q19" i="26"/>
  <c r="Q18" i="26"/>
  <c r="Q14" i="26"/>
  <c r="Q13" i="26"/>
  <c r="Q12" i="26"/>
  <c r="Q11" i="26"/>
  <c r="Q10" i="26"/>
  <c r="Q9" i="26"/>
  <c r="Q8" i="26"/>
  <c r="Q7" i="26"/>
  <c r="N77" i="26"/>
  <c r="N76" i="26"/>
  <c r="N75" i="26"/>
  <c r="N74" i="26"/>
  <c r="N73" i="26"/>
  <c r="N72" i="26"/>
  <c r="N71" i="26"/>
  <c r="N70" i="26"/>
  <c r="N68" i="26"/>
  <c r="N67" i="26"/>
  <c r="N66" i="26"/>
  <c r="N65" i="26"/>
  <c r="N64" i="26"/>
  <c r="N63" i="26"/>
  <c r="N56" i="26"/>
  <c r="N55" i="26"/>
  <c r="N54" i="26"/>
  <c r="N53" i="26"/>
  <c r="N52" i="26"/>
  <c r="N51" i="26"/>
  <c r="N48" i="26"/>
  <c r="N47" i="26"/>
  <c r="N46" i="26"/>
  <c r="N45" i="26"/>
  <c r="N44" i="26"/>
  <c r="N43" i="26"/>
  <c r="N42" i="26"/>
  <c r="N41" i="26"/>
  <c r="N35" i="26"/>
  <c r="N34" i="26"/>
  <c r="N33" i="26"/>
  <c r="N32" i="26"/>
  <c r="N31" i="26"/>
  <c r="N29" i="26"/>
  <c r="N28" i="26"/>
  <c r="N27" i="26"/>
  <c r="N26" i="26"/>
  <c r="N25" i="26"/>
  <c r="N24" i="26"/>
  <c r="N23" i="26"/>
  <c r="N22" i="26"/>
  <c r="N21" i="26"/>
  <c r="N20" i="26"/>
  <c r="N19" i="26"/>
  <c r="N18" i="26"/>
  <c r="N14" i="26"/>
  <c r="N13" i="26"/>
  <c r="N12" i="26"/>
  <c r="N11" i="26"/>
  <c r="N10" i="26"/>
  <c r="N9" i="26"/>
  <c r="N8" i="26"/>
  <c r="N7" i="26"/>
  <c r="K76" i="26"/>
  <c r="K75" i="26"/>
  <c r="K74" i="26"/>
  <c r="K73" i="26"/>
  <c r="K72" i="26"/>
  <c r="K71" i="26"/>
  <c r="K70" i="26"/>
  <c r="K67" i="26"/>
  <c r="K66" i="26"/>
  <c r="K65" i="26"/>
  <c r="K64" i="26"/>
  <c r="K63" i="26"/>
  <c r="K56" i="26"/>
  <c r="K55" i="26"/>
  <c r="K54" i="26"/>
  <c r="K53" i="26"/>
  <c r="K52" i="26"/>
  <c r="K51" i="26"/>
  <c r="K48" i="26"/>
  <c r="K47" i="26"/>
  <c r="K46" i="26"/>
  <c r="K45" i="26"/>
  <c r="K44" i="26"/>
  <c r="K43" i="26"/>
  <c r="K42" i="26"/>
  <c r="K41" i="26"/>
  <c r="K35" i="26"/>
  <c r="K34" i="26"/>
  <c r="K33" i="26"/>
  <c r="K32" i="26"/>
  <c r="K31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4" i="26"/>
  <c r="K13" i="26"/>
  <c r="K12" i="26"/>
  <c r="K11" i="26"/>
  <c r="K10" i="26"/>
  <c r="K9" i="26"/>
  <c r="K8" i="26"/>
  <c r="K7" i="26"/>
  <c r="H76" i="26"/>
  <c r="H75" i="26"/>
  <c r="H74" i="26"/>
  <c r="H73" i="26"/>
  <c r="H72" i="26"/>
  <c r="H71" i="26"/>
  <c r="H70" i="26"/>
  <c r="H67" i="26"/>
  <c r="H66" i="26"/>
  <c r="H65" i="26"/>
  <c r="H64" i="26"/>
  <c r="H63" i="26"/>
  <c r="H56" i="26"/>
  <c r="H55" i="26"/>
  <c r="H54" i="26"/>
  <c r="H53" i="26"/>
  <c r="H52" i="26"/>
  <c r="H51" i="26"/>
  <c r="H48" i="26"/>
  <c r="H47" i="26"/>
  <c r="H46" i="26"/>
  <c r="H45" i="26"/>
  <c r="H44" i="26"/>
  <c r="H43" i="26"/>
  <c r="H42" i="26"/>
  <c r="H41" i="26"/>
  <c r="H35" i="26"/>
  <c r="H34" i="26"/>
  <c r="H33" i="26"/>
  <c r="H32" i="26"/>
  <c r="H31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4" i="26"/>
  <c r="H13" i="26"/>
  <c r="H12" i="26"/>
  <c r="H11" i="26"/>
  <c r="H10" i="26"/>
  <c r="H9" i="26"/>
  <c r="H8" i="26"/>
  <c r="H7" i="26"/>
  <c r="E76" i="26"/>
  <c r="E75" i="26"/>
  <c r="E74" i="26"/>
  <c r="E73" i="26"/>
  <c r="E72" i="26"/>
  <c r="E71" i="26"/>
  <c r="E70" i="26"/>
  <c r="E67" i="26"/>
  <c r="E66" i="26"/>
  <c r="E65" i="26"/>
  <c r="E64" i="26"/>
  <c r="E63" i="26"/>
  <c r="E56" i="26"/>
  <c r="E55" i="26"/>
  <c r="E54" i="26"/>
  <c r="E53" i="26"/>
  <c r="E52" i="26"/>
  <c r="E51" i="26"/>
  <c r="E48" i="26"/>
  <c r="E47" i="26"/>
  <c r="E46" i="26"/>
  <c r="E45" i="26"/>
  <c r="E44" i="26"/>
  <c r="E43" i="26"/>
  <c r="E42" i="26"/>
  <c r="E41" i="26"/>
  <c r="E35" i="26"/>
  <c r="E34" i="26"/>
  <c r="E33" i="26"/>
  <c r="E32" i="26"/>
  <c r="E31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4" i="26"/>
  <c r="E13" i="26"/>
  <c r="E12" i="26"/>
  <c r="E11" i="26"/>
  <c r="E10" i="26"/>
  <c r="E9" i="26"/>
  <c r="E8" i="26"/>
  <c r="E7" i="26"/>
  <c r="AC63" i="25"/>
  <c r="AC51" i="25"/>
  <c r="W76" i="25"/>
  <c r="W75" i="25"/>
  <c r="W74" i="25"/>
  <c r="W73" i="25"/>
  <c r="W72" i="25"/>
  <c r="W71" i="25"/>
  <c r="W70" i="25"/>
  <c r="W67" i="25"/>
  <c r="W66" i="25"/>
  <c r="W65" i="25"/>
  <c r="W64" i="25"/>
  <c r="W63" i="25"/>
  <c r="W56" i="25"/>
  <c r="W55" i="25"/>
  <c r="W54" i="25"/>
  <c r="W53" i="25"/>
  <c r="W52" i="25"/>
  <c r="W51" i="25"/>
  <c r="W48" i="25"/>
  <c r="W47" i="25"/>
  <c r="W46" i="25"/>
  <c r="W45" i="25"/>
  <c r="W44" i="25"/>
  <c r="W43" i="25"/>
  <c r="W42" i="25"/>
  <c r="W41" i="25"/>
  <c r="W35" i="25"/>
  <c r="W34" i="25"/>
  <c r="W33" i="25"/>
  <c r="W32" i="25"/>
  <c r="W31" i="25"/>
  <c r="W29" i="25"/>
  <c r="W28" i="25"/>
  <c r="W27" i="25"/>
  <c r="W26" i="25"/>
  <c r="W25" i="25"/>
  <c r="W24" i="25"/>
  <c r="W23" i="25"/>
  <c r="W22" i="25"/>
  <c r="W21" i="25"/>
  <c r="W20" i="25"/>
  <c r="W19" i="25"/>
  <c r="W18" i="25"/>
  <c r="W14" i="25"/>
  <c r="W13" i="25"/>
  <c r="W12" i="25"/>
  <c r="W11" i="25"/>
  <c r="W10" i="25"/>
  <c r="W9" i="25"/>
  <c r="W8" i="25"/>
  <c r="W7" i="25"/>
  <c r="T76" i="25"/>
  <c r="T75" i="25"/>
  <c r="T74" i="25"/>
  <c r="T73" i="25"/>
  <c r="T72" i="25"/>
  <c r="T71" i="25"/>
  <c r="T70" i="25"/>
  <c r="T67" i="25"/>
  <c r="T66" i="25"/>
  <c r="T65" i="25"/>
  <c r="T64" i="25"/>
  <c r="T63" i="25"/>
  <c r="T56" i="25"/>
  <c r="T55" i="25"/>
  <c r="T54" i="25"/>
  <c r="T53" i="25"/>
  <c r="T52" i="25"/>
  <c r="T51" i="25"/>
  <c r="T49" i="25"/>
  <c r="T48" i="25"/>
  <c r="T47" i="25"/>
  <c r="T46" i="25"/>
  <c r="T45" i="25"/>
  <c r="T44" i="25"/>
  <c r="T43" i="25"/>
  <c r="T42" i="25"/>
  <c r="T41" i="25"/>
  <c r="T35" i="25"/>
  <c r="T34" i="25"/>
  <c r="T33" i="25"/>
  <c r="T32" i="25"/>
  <c r="T31" i="25"/>
  <c r="T29" i="25"/>
  <c r="T28" i="25"/>
  <c r="T27" i="25"/>
  <c r="T26" i="25"/>
  <c r="T25" i="25"/>
  <c r="T24" i="25"/>
  <c r="T23" i="25"/>
  <c r="T22" i="25"/>
  <c r="T21" i="25"/>
  <c r="T20" i="25"/>
  <c r="T19" i="25"/>
  <c r="T18" i="25"/>
  <c r="T14" i="25"/>
  <c r="T13" i="25"/>
  <c r="T12" i="25"/>
  <c r="T11" i="25"/>
  <c r="T10" i="25"/>
  <c r="T9" i="25"/>
  <c r="T8" i="25"/>
  <c r="T7" i="25"/>
  <c r="Q76" i="25"/>
  <c r="Q75" i="25"/>
  <c r="Q74" i="25"/>
  <c r="Q73" i="25"/>
  <c r="Q72" i="25"/>
  <c r="Q71" i="25"/>
  <c r="Q70" i="25"/>
  <c r="Q67" i="25"/>
  <c r="Q66" i="25"/>
  <c r="Q65" i="25"/>
  <c r="Q64" i="25"/>
  <c r="Q63" i="25"/>
  <c r="Q56" i="25"/>
  <c r="Q55" i="25"/>
  <c r="Q54" i="25"/>
  <c r="Q53" i="25"/>
  <c r="Q52" i="25"/>
  <c r="Q51" i="25"/>
  <c r="Q48" i="25"/>
  <c r="Q47" i="25"/>
  <c r="Q46" i="25"/>
  <c r="Q45" i="25"/>
  <c r="Q44" i="25"/>
  <c r="Q43" i="25"/>
  <c r="Q42" i="25"/>
  <c r="Q41" i="25"/>
  <c r="Q35" i="25"/>
  <c r="Q34" i="25"/>
  <c r="Q33" i="25"/>
  <c r="Q32" i="25"/>
  <c r="Q31" i="25"/>
  <c r="Q29" i="25"/>
  <c r="Q28" i="25"/>
  <c r="Q27" i="25"/>
  <c r="Q26" i="25"/>
  <c r="Q25" i="25"/>
  <c r="Q24" i="25"/>
  <c r="Q23" i="25"/>
  <c r="Q22" i="25"/>
  <c r="Q21" i="25"/>
  <c r="Q20" i="25"/>
  <c r="Q19" i="25"/>
  <c r="Q18" i="25"/>
  <c r="Q14" i="25"/>
  <c r="Q13" i="25"/>
  <c r="Q12" i="25"/>
  <c r="Q11" i="25"/>
  <c r="Q10" i="25"/>
  <c r="Q9" i="25"/>
  <c r="Q8" i="25"/>
  <c r="Q7" i="25"/>
  <c r="N76" i="25"/>
  <c r="N75" i="25"/>
  <c r="N74" i="25"/>
  <c r="N73" i="25"/>
  <c r="N72" i="25"/>
  <c r="N71" i="25"/>
  <c r="N70" i="25"/>
  <c r="N67" i="25"/>
  <c r="N66" i="25"/>
  <c r="N65" i="25"/>
  <c r="N64" i="25"/>
  <c r="N63" i="25"/>
  <c r="N57" i="25"/>
  <c r="N56" i="25"/>
  <c r="N55" i="25"/>
  <c r="N54" i="25"/>
  <c r="N53" i="25"/>
  <c r="N52" i="25"/>
  <c r="N51" i="25"/>
  <c r="N48" i="25"/>
  <c r="N47" i="25"/>
  <c r="N46" i="25"/>
  <c r="N45" i="25"/>
  <c r="N44" i="25"/>
  <c r="N43" i="25"/>
  <c r="N42" i="25"/>
  <c r="N41" i="25"/>
  <c r="N35" i="25"/>
  <c r="N34" i="25"/>
  <c r="N33" i="25"/>
  <c r="N32" i="25"/>
  <c r="N31" i="25"/>
  <c r="N29" i="25"/>
  <c r="N28" i="25"/>
  <c r="N27" i="25"/>
  <c r="N26" i="25"/>
  <c r="N25" i="25"/>
  <c r="N24" i="25"/>
  <c r="N23" i="25"/>
  <c r="N22" i="25"/>
  <c r="N21" i="25"/>
  <c r="N20" i="25"/>
  <c r="N19" i="25"/>
  <c r="N18" i="25"/>
  <c r="N14" i="25"/>
  <c r="N13" i="25"/>
  <c r="N12" i="25"/>
  <c r="N11" i="25"/>
  <c r="N10" i="25"/>
  <c r="N9" i="25"/>
  <c r="N8" i="25"/>
  <c r="N7" i="25"/>
  <c r="K76" i="25"/>
  <c r="K75" i="25"/>
  <c r="K74" i="25"/>
  <c r="K73" i="25"/>
  <c r="K72" i="25"/>
  <c r="K71" i="25"/>
  <c r="K70" i="25"/>
  <c r="K67" i="25"/>
  <c r="K66" i="25"/>
  <c r="K65" i="25"/>
  <c r="K64" i="25"/>
  <c r="K63" i="25"/>
  <c r="K56" i="25"/>
  <c r="K55" i="25"/>
  <c r="K54" i="25"/>
  <c r="K53" i="25"/>
  <c r="K52" i="25"/>
  <c r="K51" i="25"/>
  <c r="K48" i="25"/>
  <c r="K47" i="25"/>
  <c r="K46" i="25"/>
  <c r="K45" i="25"/>
  <c r="K44" i="25"/>
  <c r="K43" i="25"/>
  <c r="K42" i="25"/>
  <c r="K41" i="25"/>
  <c r="K35" i="25"/>
  <c r="K34" i="25"/>
  <c r="K33" i="25"/>
  <c r="K32" i="25"/>
  <c r="K31" i="25"/>
  <c r="K29" i="25"/>
  <c r="K28" i="25"/>
  <c r="K27" i="25"/>
  <c r="K26" i="25"/>
  <c r="K25" i="25"/>
  <c r="K24" i="25"/>
  <c r="K23" i="25"/>
  <c r="K22" i="25"/>
  <c r="K21" i="25"/>
  <c r="K20" i="25"/>
  <c r="K19" i="25"/>
  <c r="K18" i="25"/>
  <c r="K14" i="25"/>
  <c r="K13" i="25"/>
  <c r="K12" i="25"/>
  <c r="K11" i="25"/>
  <c r="K10" i="25"/>
  <c r="K9" i="25"/>
  <c r="K8" i="25"/>
  <c r="K7" i="25"/>
  <c r="H76" i="25"/>
  <c r="H75" i="25"/>
  <c r="H74" i="25"/>
  <c r="H73" i="25"/>
  <c r="H72" i="25"/>
  <c r="H71" i="25"/>
  <c r="H70" i="25"/>
  <c r="H67" i="25"/>
  <c r="H66" i="25"/>
  <c r="H65" i="25"/>
  <c r="H64" i="25"/>
  <c r="H63" i="25"/>
  <c r="H56" i="25"/>
  <c r="H55" i="25"/>
  <c r="H54" i="25"/>
  <c r="H53" i="25"/>
  <c r="H52" i="25"/>
  <c r="H51" i="25"/>
  <c r="H48" i="25"/>
  <c r="H47" i="25"/>
  <c r="H46" i="25"/>
  <c r="H45" i="25"/>
  <c r="H44" i="25"/>
  <c r="H43" i="25"/>
  <c r="H42" i="25"/>
  <c r="H41" i="25"/>
  <c r="H35" i="25"/>
  <c r="H34" i="25"/>
  <c r="H33" i="25"/>
  <c r="H32" i="25"/>
  <c r="H31" i="25"/>
  <c r="H29" i="25"/>
  <c r="H28" i="25"/>
  <c r="H27" i="25"/>
  <c r="H26" i="25"/>
  <c r="H25" i="25"/>
  <c r="H24" i="25"/>
  <c r="H23" i="25"/>
  <c r="H22" i="25"/>
  <c r="H21" i="25"/>
  <c r="H20" i="25"/>
  <c r="H19" i="25"/>
  <c r="H18" i="25"/>
  <c r="H14" i="25"/>
  <c r="H13" i="25"/>
  <c r="H12" i="25"/>
  <c r="H11" i="25"/>
  <c r="H10" i="25"/>
  <c r="H9" i="25"/>
  <c r="H8" i="25"/>
  <c r="H7" i="25"/>
  <c r="E76" i="25"/>
  <c r="E75" i="25"/>
  <c r="E74" i="25"/>
  <c r="E73" i="25"/>
  <c r="E72" i="25"/>
  <c r="E71" i="25"/>
  <c r="E70" i="25"/>
  <c r="E67" i="25"/>
  <c r="E66" i="25"/>
  <c r="E65" i="25"/>
  <c r="E64" i="25"/>
  <c r="E63" i="25"/>
  <c r="E56" i="25"/>
  <c r="E55" i="25"/>
  <c r="E54" i="25"/>
  <c r="E53" i="25"/>
  <c r="E52" i="25"/>
  <c r="E51" i="25"/>
  <c r="E48" i="25"/>
  <c r="E47" i="25"/>
  <c r="E46" i="25"/>
  <c r="E45" i="25"/>
  <c r="E44" i="25"/>
  <c r="E43" i="25"/>
  <c r="E42" i="25"/>
  <c r="E41" i="25"/>
  <c r="E35" i="25"/>
  <c r="E34" i="25"/>
  <c r="E33" i="25"/>
  <c r="E32" i="25"/>
  <c r="E31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5" i="25"/>
  <c r="E14" i="25"/>
  <c r="E13" i="25"/>
  <c r="E12" i="25"/>
  <c r="E11" i="25"/>
  <c r="E10" i="25"/>
  <c r="E9" i="25"/>
  <c r="E8" i="25"/>
  <c r="E7" i="25"/>
  <c r="AC65" i="24"/>
  <c r="AC52" i="24"/>
  <c r="AC51" i="24"/>
  <c r="AC43" i="24"/>
  <c r="AC30" i="1"/>
  <c r="AC72" i="1"/>
  <c r="AC63" i="1"/>
  <c r="AC52" i="1"/>
  <c r="AC51" i="1"/>
  <c r="AC43" i="1"/>
  <c r="AC11" i="1"/>
  <c r="W76" i="24"/>
  <c r="W75" i="24"/>
  <c r="W74" i="24"/>
  <c r="W73" i="24"/>
  <c r="W72" i="24"/>
  <c r="W71" i="24"/>
  <c r="W70" i="24"/>
  <c r="W67" i="24"/>
  <c r="W66" i="24"/>
  <c r="W65" i="24"/>
  <c r="W64" i="24"/>
  <c r="W63" i="24"/>
  <c r="W56" i="24"/>
  <c r="W55" i="24"/>
  <c r="W54" i="24"/>
  <c r="W53" i="24"/>
  <c r="W52" i="24"/>
  <c r="W51" i="24"/>
  <c r="W48" i="24"/>
  <c r="W47" i="24"/>
  <c r="W46" i="24"/>
  <c r="W45" i="24"/>
  <c r="W44" i="24"/>
  <c r="W43" i="24"/>
  <c r="W42" i="24"/>
  <c r="W41" i="24"/>
  <c r="W35" i="24"/>
  <c r="W34" i="24"/>
  <c r="W33" i="24"/>
  <c r="W32" i="24"/>
  <c r="W31" i="24"/>
  <c r="W29" i="24"/>
  <c r="W28" i="24"/>
  <c r="W27" i="24"/>
  <c r="W26" i="24"/>
  <c r="W25" i="24"/>
  <c r="W24" i="24"/>
  <c r="W23" i="24"/>
  <c r="W22" i="24"/>
  <c r="W21" i="24"/>
  <c r="W20" i="24"/>
  <c r="W19" i="24"/>
  <c r="W18" i="24"/>
  <c r="W14" i="24"/>
  <c r="W13" i="24"/>
  <c r="W12" i="24"/>
  <c r="W11" i="24"/>
  <c r="W10" i="24"/>
  <c r="W9" i="24"/>
  <c r="W8" i="24"/>
  <c r="W7" i="24"/>
  <c r="T76" i="24"/>
  <c r="T75" i="24"/>
  <c r="T74" i="24"/>
  <c r="T73" i="24"/>
  <c r="T72" i="24"/>
  <c r="T71" i="24"/>
  <c r="T70" i="24"/>
  <c r="T67" i="24"/>
  <c r="T66" i="24"/>
  <c r="T65" i="24"/>
  <c r="T64" i="24"/>
  <c r="T63" i="24"/>
  <c r="T57" i="24"/>
  <c r="T56" i="24"/>
  <c r="T55" i="24"/>
  <c r="T54" i="24"/>
  <c r="T53" i="24"/>
  <c r="T52" i="24"/>
  <c r="T51" i="24"/>
  <c r="T48" i="24"/>
  <c r="T47" i="24"/>
  <c r="T46" i="24"/>
  <c r="T45" i="24"/>
  <c r="T44" i="24"/>
  <c r="T43" i="24"/>
  <c r="T42" i="24"/>
  <c r="T41" i="24"/>
  <c r="T36" i="24"/>
  <c r="T35" i="24"/>
  <c r="T34" i="24"/>
  <c r="T33" i="24"/>
  <c r="T32" i="24"/>
  <c r="T31" i="24"/>
  <c r="T29" i="24"/>
  <c r="T28" i="24"/>
  <c r="T27" i="24"/>
  <c r="T26" i="24"/>
  <c r="T25" i="24"/>
  <c r="T24" i="24"/>
  <c r="T23" i="24"/>
  <c r="T22" i="24"/>
  <c r="T21" i="24"/>
  <c r="T20" i="24"/>
  <c r="T19" i="24"/>
  <c r="T18" i="24"/>
  <c r="T14" i="24"/>
  <c r="T13" i="24"/>
  <c r="T12" i="24"/>
  <c r="T11" i="24"/>
  <c r="T10" i="24"/>
  <c r="T9" i="24"/>
  <c r="T8" i="24"/>
  <c r="T7" i="24"/>
  <c r="Q76" i="24"/>
  <c r="Q75" i="24"/>
  <c r="Q74" i="24"/>
  <c r="Q73" i="24"/>
  <c r="Q72" i="24"/>
  <c r="Q71" i="24"/>
  <c r="Q70" i="24"/>
  <c r="Q67" i="24"/>
  <c r="Q66" i="24"/>
  <c r="Q65" i="24"/>
  <c r="Q64" i="24"/>
  <c r="Q63" i="24"/>
  <c r="Q56" i="24"/>
  <c r="Q55" i="24"/>
  <c r="Q54" i="24"/>
  <c r="Q53" i="24"/>
  <c r="Q52" i="24"/>
  <c r="Q51" i="24"/>
  <c r="Q48" i="24"/>
  <c r="Q47" i="24"/>
  <c r="Q46" i="24"/>
  <c r="Q45" i="24"/>
  <c r="Q44" i="24"/>
  <c r="Q43" i="24"/>
  <c r="Q42" i="24"/>
  <c r="Q41" i="24"/>
  <c r="Q35" i="24"/>
  <c r="Q34" i="24"/>
  <c r="Q33" i="24"/>
  <c r="Q32" i="24"/>
  <c r="Q31" i="24"/>
  <c r="Q29" i="24"/>
  <c r="Q28" i="24"/>
  <c r="Q27" i="24"/>
  <c r="Q26" i="24"/>
  <c r="Q25" i="24"/>
  <c r="Q24" i="24"/>
  <c r="Q23" i="24"/>
  <c r="Q22" i="24"/>
  <c r="Q21" i="24"/>
  <c r="Q20" i="24"/>
  <c r="Q19" i="24"/>
  <c r="Q18" i="24"/>
  <c r="Q14" i="24"/>
  <c r="Q13" i="24"/>
  <c r="Q12" i="24"/>
  <c r="Q11" i="24"/>
  <c r="Q10" i="24"/>
  <c r="Q9" i="24"/>
  <c r="Q8" i="24"/>
  <c r="Q7" i="24"/>
  <c r="N76" i="24"/>
  <c r="N75" i="24"/>
  <c r="N74" i="24"/>
  <c r="N73" i="24"/>
  <c r="N72" i="24"/>
  <c r="N71" i="24"/>
  <c r="N70" i="24"/>
  <c r="N67" i="24"/>
  <c r="N66" i="24"/>
  <c r="N65" i="24"/>
  <c r="N64" i="24"/>
  <c r="N63" i="24"/>
  <c r="N57" i="24"/>
  <c r="N56" i="24"/>
  <c r="N55" i="24"/>
  <c r="N54" i="24"/>
  <c r="N53" i="24"/>
  <c r="N52" i="24"/>
  <c r="N51" i="24"/>
  <c r="N48" i="24"/>
  <c r="N47" i="24"/>
  <c r="N46" i="24"/>
  <c r="N45" i="24"/>
  <c r="N44" i="24"/>
  <c r="N43" i="24"/>
  <c r="N42" i="24"/>
  <c r="N41" i="24"/>
  <c r="N36" i="24"/>
  <c r="N35" i="24"/>
  <c r="N34" i="24"/>
  <c r="N33" i="24"/>
  <c r="N32" i="24"/>
  <c r="N31" i="24"/>
  <c r="N29" i="24"/>
  <c r="N28" i="24"/>
  <c r="N27" i="24"/>
  <c r="N26" i="24"/>
  <c r="N25" i="24"/>
  <c r="N24" i="24"/>
  <c r="N23" i="24"/>
  <c r="N22" i="24"/>
  <c r="N21" i="24"/>
  <c r="N20" i="24"/>
  <c r="N19" i="24"/>
  <c r="N18" i="24"/>
  <c r="N14" i="24"/>
  <c r="N13" i="24"/>
  <c r="N12" i="24"/>
  <c r="N11" i="24"/>
  <c r="N10" i="24"/>
  <c r="N9" i="24"/>
  <c r="N8" i="24"/>
  <c r="N7" i="24"/>
  <c r="K76" i="24"/>
  <c r="K75" i="24"/>
  <c r="K74" i="24"/>
  <c r="K73" i="24"/>
  <c r="K72" i="24"/>
  <c r="K71" i="24"/>
  <c r="K70" i="24"/>
  <c r="K67" i="24"/>
  <c r="K66" i="24"/>
  <c r="K65" i="24"/>
  <c r="K64" i="24"/>
  <c r="K63" i="24"/>
  <c r="K56" i="24"/>
  <c r="K55" i="24"/>
  <c r="K54" i="24"/>
  <c r="K53" i="24"/>
  <c r="K52" i="24"/>
  <c r="K51" i="24"/>
  <c r="K48" i="24"/>
  <c r="K47" i="24"/>
  <c r="K46" i="24"/>
  <c r="K45" i="24"/>
  <c r="K44" i="24"/>
  <c r="K43" i="24"/>
  <c r="K42" i="24"/>
  <c r="K41" i="24"/>
  <c r="K35" i="24"/>
  <c r="K34" i="24"/>
  <c r="K33" i="24"/>
  <c r="K32" i="24"/>
  <c r="K31" i="24"/>
  <c r="K29" i="24"/>
  <c r="K28" i="24"/>
  <c r="K27" i="24"/>
  <c r="K26" i="24"/>
  <c r="K25" i="24"/>
  <c r="K24" i="24"/>
  <c r="K23" i="24"/>
  <c r="K22" i="24"/>
  <c r="K21" i="24"/>
  <c r="K20" i="24"/>
  <c r="K19" i="24"/>
  <c r="K18" i="24"/>
  <c r="K14" i="24"/>
  <c r="K13" i="24"/>
  <c r="K12" i="24"/>
  <c r="K11" i="24"/>
  <c r="K10" i="24"/>
  <c r="K9" i="24"/>
  <c r="K8" i="24"/>
  <c r="K7" i="24"/>
  <c r="H76" i="24"/>
  <c r="H75" i="24"/>
  <c r="H74" i="24"/>
  <c r="H73" i="24"/>
  <c r="H72" i="24"/>
  <c r="H71" i="24"/>
  <c r="H70" i="24"/>
  <c r="H67" i="24"/>
  <c r="H66" i="24"/>
  <c r="H65" i="24"/>
  <c r="H64" i="24"/>
  <c r="H63" i="24"/>
  <c r="H56" i="24"/>
  <c r="H55" i="24"/>
  <c r="H54" i="24"/>
  <c r="H53" i="24"/>
  <c r="H52" i="24"/>
  <c r="H51" i="24"/>
  <c r="H48" i="24"/>
  <c r="H47" i="24"/>
  <c r="H46" i="24"/>
  <c r="H45" i="24"/>
  <c r="H44" i="24"/>
  <c r="H43" i="24"/>
  <c r="H42" i="24"/>
  <c r="H41" i="24"/>
  <c r="H35" i="24"/>
  <c r="H34" i="24"/>
  <c r="H33" i="24"/>
  <c r="H32" i="24"/>
  <c r="H31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4" i="24"/>
  <c r="H13" i="24"/>
  <c r="H12" i="24"/>
  <c r="H11" i="24"/>
  <c r="H10" i="24"/>
  <c r="H9" i="24"/>
  <c r="H8" i="24"/>
  <c r="H7" i="24"/>
  <c r="E76" i="24"/>
  <c r="E75" i="24"/>
  <c r="E74" i="24"/>
  <c r="E73" i="24"/>
  <c r="E72" i="24"/>
  <c r="E71" i="24"/>
  <c r="E70" i="24"/>
  <c r="E67" i="24"/>
  <c r="E66" i="24"/>
  <c r="E65" i="24"/>
  <c r="E64" i="24"/>
  <c r="E63" i="24"/>
  <c r="E56" i="24"/>
  <c r="E55" i="24"/>
  <c r="E54" i="24"/>
  <c r="E53" i="24"/>
  <c r="E52" i="24"/>
  <c r="E51" i="24"/>
  <c r="E48" i="24"/>
  <c r="E47" i="24"/>
  <c r="E46" i="24"/>
  <c r="E45" i="24"/>
  <c r="E44" i="24"/>
  <c r="E43" i="24"/>
  <c r="E42" i="24"/>
  <c r="E41" i="24"/>
  <c r="E35" i="24"/>
  <c r="E34" i="24"/>
  <c r="E33" i="24"/>
  <c r="E32" i="24"/>
  <c r="E31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4" i="24"/>
  <c r="E13" i="24"/>
  <c r="E12" i="24"/>
  <c r="E11" i="24"/>
  <c r="E10" i="24"/>
  <c r="E9" i="24"/>
  <c r="E8" i="24"/>
  <c r="E7" i="24"/>
  <c r="W76" i="1"/>
  <c r="W75" i="1"/>
  <c r="W74" i="1"/>
  <c r="W73" i="1"/>
  <c r="W72" i="1"/>
  <c r="W71" i="1"/>
  <c r="W70" i="1"/>
  <c r="W67" i="1"/>
  <c r="W66" i="1"/>
  <c r="W65" i="1"/>
  <c r="W64" i="1"/>
  <c r="W63" i="1"/>
  <c r="W57" i="1"/>
  <c r="W56" i="1"/>
  <c r="W55" i="1"/>
  <c r="W54" i="1"/>
  <c r="W53" i="1"/>
  <c r="W52" i="1"/>
  <c r="W51" i="1"/>
  <c r="W48" i="1"/>
  <c r="W47" i="1"/>
  <c r="W46" i="1"/>
  <c r="W45" i="1"/>
  <c r="W44" i="1"/>
  <c r="W43" i="1"/>
  <c r="W42" i="1"/>
  <c r="W41" i="1"/>
  <c r="W35" i="1"/>
  <c r="W34" i="1"/>
  <c r="W33" i="1"/>
  <c r="W32" i="1"/>
  <c r="W31" i="1"/>
  <c r="W29" i="1"/>
  <c r="W28" i="1"/>
  <c r="W27" i="1"/>
  <c r="W26" i="1"/>
  <c r="W25" i="1"/>
  <c r="W24" i="1"/>
  <c r="W23" i="1"/>
  <c r="W22" i="1"/>
  <c r="W21" i="1"/>
  <c r="W20" i="1"/>
  <c r="W19" i="1"/>
  <c r="W18" i="1"/>
  <c r="W14" i="1"/>
  <c r="W13" i="1"/>
  <c r="W12" i="1"/>
  <c r="W11" i="1"/>
  <c r="W10" i="1"/>
  <c r="W9" i="1"/>
  <c r="W8" i="1"/>
  <c r="W7" i="1"/>
  <c r="T76" i="1"/>
  <c r="T75" i="1"/>
  <c r="T74" i="1"/>
  <c r="T73" i="1"/>
  <c r="T72" i="1"/>
  <c r="T71" i="1"/>
  <c r="T70" i="1"/>
  <c r="T67" i="1"/>
  <c r="T66" i="1"/>
  <c r="T65" i="1"/>
  <c r="T64" i="1"/>
  <c r="T63" i="1"/>
  <c r="T56" i="1"/>
  <c r="T55" i="1"/>
  <c r="T54" i="1"/>
  <c r="T53" i="1"/>
  <c r="T52" i="1"/>
  <c r="T51" i="1"/>
  <c r="T49" i="1"/>
  <c r="T48" i="1"/>
  <c r="T47" i="1"/>
  <c r="T46" i="1"/>
  <c r="T45" i="1"/>
  <c r="T44" i="1"/>
  <c r="T43" i="1"/>
  <c r="T42" i="1"/>
  <c r="T41" i="1"/>
  <c r="T35" i="1"/>
  <c r="T34" i="1"/>
  <c r="T33" i="1"/>
  <c r="T32" i="1"/>
  <c r="T31" i="1"/>
  <c r="T29" i="1"/>
  <c r="T28" i="1"/>
  <c r="T27" i="1"/>
  <c r="T26" i="1"/>
  <c r="T25" i="1"/>
  <c r="T24" i="1"/>
  <c r="T23" i="1"/>
  <c r="T22" i="1"/>
  <c r="T21" i="1"/>
  <c r="T20" i="1"/>
  <c r="T19" i="1"/>
  <c r="T18" i="1"/>
  <c r="T14" i="1"/>
  <c r="T13" i="1"/>
  <c r="T12" i="1"/>
  <c r="T11" i="1"/>
  <c r="T10" i="1"/>
  <c r="T9" i="1"/>
  <c r="T8" i="1"/>
  <c r="T7" i="1"/>
  <c r="Q76" i="1"/>
  <c r="Q75" i="1"/>
  <c r="Q74" i="1"/>
  <c r="Q73" i="1"/>
  <c r="Q72" i="1"/>
  <c r="Q71" i="1"/>
  <c r="Q70" i="1"/>
  <c r="Q68" i="1"/>
  <c r="Q67" i="1"/>
  <c r="Q66" i="1"/>
  <c r="Q65" i="1"/>
  <c r="Q64" i="1"/>
  <c r="Q63" i="1"/>
  <c r="Q56" i="1"/>
  <c r="Q55" i="1"/>
  <c r="Q54" i="1"/>
  <c r="Q53" i="1"/>
  <c r="Q52" i="1"/>
  <c r="Q51" i="1"/>
  <c r="Q48" i="1"/>
  <c r="Q47" i="1"/>
  <c r="Q46" i="1"/>
  <c r="Q45" i="1"/>
  <c r="Q44" i="1"/>
  <c r="Q43" i="1"/>
  <c r="Q42" i="1"/>
  <c r="Q41" i="1"/>
  <c r="Q35" i="1"/>
  <c r="Q34" i="1"/>
  <c r="Q33" i="1"/>
  <c r="Q32" i="1"/>
  <c r="Q31" i="1"/>
  <c r="Q29" i="1"/>
  <c r="Q28" i="1"/>
  <c r="Q27" i="1"/>
  <c r="Q26" i="1"/>
  <c r="Q25" i="1"/>
  <c r="Q24" i="1"/>
  <c r="Q23" i="1"/>
  <c r="Q22" i="1"/>
  <c r="Q21" i="1"/>
  <c r="Q20" i="1"/>
  <c r="Q19" i="1"/>
  <c r="Q18" i="1"/>
  <c r="Q14" i="1"/>
  <c r="Q13" i="1"/>
  <c r="Q12" i="1"/>
  <c r="Q11" i="1"/>
  <c r="Q10" i="1"/>
  <c r="Q9" i="1"/>
  <c r="Q8" i="1"/>
  <c r="Q7" i="1"/>
  <c r="N76" i="1"/>
  <c r="N75" i="1"/>
  <c r="N74" i="1"/>
  <c r="N73" i="1"/>
  <c r="N72" i="1"/>
  <c r="N71" i="1"/>
  <c r="N70" i="1"/>
  <c r="N67" i="1"/>
  <c r="N66" i="1"/>
  <c r="N65" i="1"/>
  <c r="N64" i="1"/>
  <c r="N63" i="1"/>
  <c r="N56" i="1"/>
  <c r="N55" i="1"/>
  <c r="N54" i="1"/>
  <c r="N53" i="1"/>
  <c r="N52" i="1"/>
  <c r="N51" i="1"/>
  <c r="N48" i="1"/>
  <c r="N47" i="1"/>
  <c r="N46" i="1"/>
  <c r="N45" i="1"/>
  <c r="N44" i="1"/>
  <c r="N43" i="1"/>
  <c r="N42" i="1"/>
  <c r="N41" i="1"/>
  <c r="N35" i="1"/>
  <c r="N34" i="1"/>
  <c r="N33" i="1"/>
  <c r="N32" i="1"/>
  <c r="N31" i="1"/>
  <c r="N29" i="1"/>
  <c r="N28" i="1"/>
  <c r="N27" i="1"/>
  <c r="N26" i="1"/>
  <c r="N25" i="1"/>
  <c r="N24" i="1"/>
  <c r="N23" i="1"/>
  <c r="N22" i="1"/>
  <c r="N21" i="1"/>
  <c r="N20" i="1"/>
  <c r="N19" i="1"/>
  <c r="N18" i="1"/>
  <c r="N14" i="1"/>
  <c r="N13" i="1"/>
  <c r="N12" i="1"/>
  <c r="N11" i="1"/>
  <c r="N10" i="1"/>
  <c r="N9" i="1"/>
  <c r="N8" i="1"/>
  <c r="N7" i="1"/>
  <c r="K76" i="1"/>
  <c r="K75" i="1"/>
  <c r="K74" i="1"/>
  <c r="K73" i="1"/>
  <c r="K72" i="1"/>
  <c r="K71" i="1"/>
  <c r="K70" i="1"/>
  <c r="K67" i="1"/>
  <c r="K66" i="1"/>
  <c r="K65" i="1"/>
  <c r="K64" i="1"/>
  <c r="K63" i="1"/>
  <c r="K56" i="1"/>
  <c r="K55" i="1"/>
  <c r="K54" i="1"/>
  <c r="K53" i="1"/>
  <c r="K52" i="1"/>
  <c r="K51" i="1"/>
  <c r="K48" i="1"/>
  <c r="K47" i="1"/>
  <c r="K46" i="1"/>
  <c r="K45" i="1"/>
  <c r="K44" i="1"/>
  <c r="K43" i="1"/>
  <c r="K42" i="1"/>
  <c r="K41" i="1"/>
  <c r="K35" i="1"/>
  <c r="K34" i="1"/>
  <c r="K33" i="1"/>
  <c r="K32" i="1"/>
  <c r="K31" i="1"/>
  <c r="K29" i="1"/>
  <c r="K28" i="1"/>
  <c r="K27" i="1"/>
  <c r="K26" i="1"/>
  <c r="K25" i="1"/>
  <c r="K24" i="1"/>
  <c r="K23" i="1"/>
  <c r="K22" i="1"/>
  <c r="K21" i="1"/>
  <c r="K20" i="1"/>
  <c r="K19" i="1"/>
  <c r="K18" i="1"/>
  <c r="K14" i="1"/>
  <c r="K13" i="1"/>
  <c r="K12" i="1"/>
  <c r="K11" i="1"/>
  <c r="K10" i="1"/>
  <c r="K9" i="1"/>
  <c r="K8" i="1"/>
  <c r="K7" i="1"/>
  <c r="H76" i="1"/>
  <c r="H75" i="1"/>
  <c r="H74" i="1"/>
  <c r="H73" i="1"/>
  <c r="H72" i="1"/>
  <c r="H71" i="1"/>
  <c r="H70" i="1"/>
  <c r="H67" i="1"/>
  <c r="H66" i="1"/>
  <c r="H65" i="1"/>
  <c r="H64" i="1"/>
  <c r="H63" i="1"/>
  <c r="H56" i="1"/>
  <c r="H55" i="1"/>
  <c r="H54" i="1"/>
  <c r="H53" i="1"/>
  <c r="H52" i="1"/>
  <c r="H51" i="1"/>
  <c r="H48" i="1"/>
  <c r="H47" i="1"/>
  <c r="H46" i="1"/>
  <c r="H45" i="1"/>
  <c r="H44" i="1"/>
  <c r="H43" i="1"/>
  <c r="H42" i="1"/>
  <c r="H41" i="1"/>
  <c r="H35" i="1"/>
  <c r="H34" i="1"/>
  <c r="H33" i="1"/>
  <c r="H32" i="1"/>
  <c r="H31" i="1"/>
  <c r="H29" i="1"/>
  <c r="H28" i="1"/>
  <c r="H27" i="1"/>
  <c r="H26" i="1"/>
  <c r="H25" i="1"/>
  <c r="H24" i="1"/>
  <c r="H23" i="1"/>
  <c r="H22" i="1"/>
  <c r="H21" i="1"/>
  <c r="H20" i="1"/>
  <c r="H19" i="1"/>
  <c r="H18" i="1"/>
  <c r="H14" i="1"/>
  <c r="H13" i="1"/>
  <c r="H12" i="1"/>
  <c r="H11" i="1"/>
  <c r="H10" i="1"/>
  <c r="H9" i="1"/>
  <c r="H8" i="1"/>
  <c r="H7" i="1"/>
  <c r="E84" i="1"/>
  <c r="E85" i="1"/>
  <c r="E86" i="1"/>
  <c r="E83" i="1"/>
  <c r="E71" i="1"/>
  <c r="E72" i="1"/>
  <c r="E73" i="1"/>
  <c r="E74" i="1"/>
  <c r="E75" i="1"/>
  <c r="E76" i="1"/>
  <c r="E77" i="1"/>
  <c r="E70" i="1"/>
  <c r="E64" i="1"/>
  <c r="E65" i="1"/>
  <c r="E66" i="1"/>
  <c r="E67" i="1"/>
  <c r="E63" i="1"/>
  <c r="E52" i="1"/>
  <c r="E53" i="1"/>
  <c r="E54" i="1"/>
  <c r="E55" i="1"/>
  <c r="E56" i="1"/>
  <c r="E51" i="1"/>
  <c r="E42" i="1"/>
  <c r="E43" i="1"/>
  <c r="E44" i="1"/>
  <c r="E45" i="1"/>
  <c r="E46" i="1"/>
  <c r="E47" i="1"/>
  <c r="E48" i="1"/>
  <c r="E41" i="1"/>
  <c r="E32" i="1"/>
  <c r="E33" i="1"/>
  <c r="E34" i="1"/>
  <c r="E35" i="1"/>
  <c r="E31" i="1"/>
  <c r="E19" i="1"/>
  <c r="E20" i="1"/>
  <c r="E21" i="1"/>
  <c r="E22" i="1"/>
  <c r="E23" i="1"/>
  <c r="E24" i="1"/>
  <c r="E25" i="1"/>
  <c r="E26" i="1"/>
  <c r="E27" i="1"/>
  <c r="E28" i="1"/>
  <c r="E29" i="1"/>
  <c r="E18" i="1"/>
  <c r="E8" i="1"/>
  <c r="E9" i="1"/>
  <c r="E10" i="1"/>
  <c r="E11" i="1"/>
  <c r="E12" i="1"/>
  <c r="E13" i="1"/>
  <c r="E14" i="1"/>
  <c r="E7" i="1"/>
  <c r="AM84" i="26"/>
  <c r="AM85" i="26"/>
  <c r="AM86" i="26"/>
  <c r="AM83" i="26"/>
  <c r="AH80" i="26"/>
  <c r="AH81" i="26"/>
  <c r="AG81" i="26"/>
  <c r="AG80" i="26"/>
  <c r="AH70" i="26"/>
  <c r="AH71" i="26"/>
  <c r="AI71" i="26" s="1"/>
  <c r="AH72" i="26"/>
  <c r="AH73" i="26"/>
  <c r="AH74" i="26"/>
  <c r="AI74" i="26" s="1"/>
  <c r="AH75" i="26"/>
  <c r="AI75" i="26" s="1"/>
  <c r="AH76" i="26"/>
  <c r="AG71" i="26"/>
  <c r="AG72" i="26"/>
  <c r="AG73" i="26"/>
  <c r="AG74" i="26"/>
  <c r="AG75" i="26"/>
  <c r="AG76" i="26"/>
  <c r="AI76" i="26" s="1"/>
  <c r="AG70" i="26"/>
  <c r="AH63" i="26"/>
  <c r="AI63" i="26" s="1"/>
  <c r="AH64" i="26"/>
  <c r="AH65" i="26"/>
  <c r="AH66" i="26"/>
  <c r="AH67" i="26"/>
  <c r="AG64" i="26"/>
  <c r="AG65" i="26"/>
  <c r="AG66" i="26"/>
  <c r="AG67" i="26"/>
  <c r="AG63" i="26"/>
  <c r="AH51" i="26"/>
  <c r="AI51" i="26" s="1"/>
  <c r="AH52" i="26"/>
  <c r="AH53" i="26"/>
  <c r="AH54" i="26"/>
  <c r="AH55" i="26"/>
  <c r="AH56" i="26"/>
  <c r="AI56" i="26" s="1"/>
  <c r="AG52" i="26"/>
  <c r="AG53" i="26"/>
  <c r="AG54" i="26"/>
  <c r="AG55" i="26"/>
  <c r="AG56" i="26"/>
  <c r="AG51" i="26"/>
  <c r="AH41" i="26"/>
  <c r="AH42" i="26"/>
  <c r="AI42" i="26" s="1"/>
  <c r="AH43" i="26"/>
  <c r="AH44" i="26"/>
  <c r="AH45" i="26"/>
  <c r="AI45" i="26" s="1"/>
  <c r="AH46" i="26"/>
  <c r="AI46" i="26" s="1"/>
  <c r="AH47" i="26"/>
  <c r="AH48" i="26"/>
  <c r="AG42" i="26"/>
  <c r="AG43" i="26"/>
  <c r="AG44" i="26"/>
  <c r="AG45" i="26"/>
  <c r="AG46" i="26"/>
  <c r="AG47" i="26"/>
  <c r="AG48" i="26"/>
  <c r="AG41" i="26"/>
  <c r="AH33" i="26"/>
  <c r="AH34" i="26"/>
  <c r="AI34" i="26" s="1"/>
  <c r="AH35" i="26"/>
  <c r="AG34" i="26"/>
  <c r="AG35" i="26"/>
  <c r="AG33" i="26"/>
  <c r="AH30" i="26"/>
  <c r="AG30" i="26"/>
  <c r="AI30" i="26" s="1"/>
  <c r="AH17" i="26"/>
  <c r="AG17" i="26"/>
  <c r="AH11" i="26"/>
  <c r="AI11" i="26" s="1"/>
  <c r="AH12" i="26"/>
  <c r="AH13" i="26"/>
  <c r="AI13" i="26" s="1"/>
  <c r="AH14" i="26"/>
  <c r="AI14" i="26" s="1"/>
  <c r="AG12" i="26"/>
  <c r="AG13" i="26"/>
  <c r="AG14" i="26"/>
  <c r="AG11" i="26"/>
  <c r="AH6" i="26"/>
  <c r="AG6" i="26"/>
  <c r="AI6" i="26" s="1"/>
  <c r="AB77" i="26"/>
  <c r="AA77" i="26"/>
  <c r="AC77" i="26" s="1"/>
  <c r="Y77" i="26"/>
  <c r="X77" i="26"/>
  <c r="AB68" i="26"/>
  <c r="AB78" i="26" s="1"/>
  <c r="AA68" i="26"/>
  <c r="Y68" i="26"/>
  <c r="X68" i="26"/>
  <c r="X78" i="26" s="1"/>
  <c r="AB57" i="26"/>
  <c r="AA57" i="26"/>
  <c r="Y57" i="26"/>
  <c r="X57" i="26"/>
  <c r="AB49" i="26"/>
  <c r="AB58" i="26" s="1"/>
  <c r="AA49" i="26"/>
  <c r="AA58" i="26" s="1"/>
  <c r="AC58" i="26" s="1"/>
  <c r="Y49" i="26"/>
  <c r="X49" i="26"/>
  <c r="X58" i="26" s="1"/>
  <c r="AB36" i="26"/>
  <c r="AA36" i="26"/>
  <c r="Y36" i="26"/>
  <c r="X36" i="26"/>
  <c r="AB15" i="26"/>
  <c r="AA15" i="26"/>
  <c r="AA37" i="26" s="1"/>
  <c r="AA59" i="26" s="1"/>
  <c r="Y15" i="26"/>
  <c r="X15" i="26"/>
  <c r="V77" i="26"/>
  <c r="U77" i="26"/>
  <c r="S77" i="26"/>
  <c r="R77" i="26"/>
  <c r="P77" i="26"/>
  <c r="O77" i="26"/>
  <c r="M77" i="26"/>
  <c r="L77" i="26"/>
  <c r="J77" i="26"/>
  <c r="I77" i="26"/>
  <c r="G77" i="26"/>
  <c r="F77" i="26"/>
  <c r="D77" i="26"/>
  <c r="D78" i="26" s="1"/>
  <c r="C77" i="26"/>
  <c r="V68" i="26"/>
  <c r="U68" i="26"/>
  <c r="S68" i="26"/>
  <c r="R68" i="26"/>
  <c r="P68" i="26"/>
  <c r="O68" i="26"/>
  <c r="M68" i="26"/>
  <c r="M78" i="26" s="1"/>
  <c r="L68" i="26"/>
  <c r="J68" i="26"/>
  <c r="I68" i="26"/>
  <c r="G68" i="26"/>
  <c r="F68" i="26"/>
  <c r="D68" i="26"/>
  <c r="E68" i="26" s="1"/>
  <c r="C68" i="26"/>
  <c r="V57" i="26"/>
  <c r="U57" i="26"/>
  <c r="S57" i="26"/>
  <c r="R57" i="26"/>
  <c r="P57" i="26"/>
  <c r="O57" i="26"/>
  <c r="Q57" i="26" s="1"/>
  <c r="M57" i="26"/>
  <c r="L57" i="26"/>
  <c r="J57" i="26"/>
  <c r="I57" i="26"/>
  <c r="G57" i="26"/>
  <c r="F57" i="26"/>
  <c r="D57" i="26"/>
  <c r="C57" i="26"/>
  <c r="V49" i="26"/>
  <c r="U49" i="26"/>
  <c r="S49" i="26"/>
  <c r="R49" i="26"/>
  <c r="R58" i="26" s="1"/>
  <c r="P49" i="26"/>
  <c r="O49" i="26"/>
  <c r="M49" i="26"/>
  <c r="L49" i="26"/>
  <c r="L58" i="26" s="1"/>
  <c r="J49" i="26"/>
  <c r="I49" i="26"/>
  <c r="G49" i="26"/>
  <c r="F49" i="26"/>
  <c r="F58" i="26" s="1"/>
  <c r="D49" i="26"/>
  <c r="C49" i="26"/>
  <c r="V36" i="26"/>
  <c r="U36" i="26"/>
  <c r="S36" i="26"/>
  <c r="R36" i="26"/>
  <c r="P36" i="26"/>
  <c r="P37" i="26" s="1"/>
  <c r="O36" i="26"/>
  <c r="Q36" i="26" s="1"/>
  <c r="M36" i="26"/>
  <c r="L36" i="26"/>
  <c r="J36" i="26"/>
  <c r="I36" i="26"/>
  <c r="G36" i="26"/>
  <c r="F36" i="26"/>
  <c r="D36" i="26"/>
  <c r="C36" i="26"/>
  <c r="V15" i="26"/>
  <c r="U15" i="26"/>
  <c r="S15" i="26"/>
  <c r="R15" i="26"/>
  <c r="P15" i="26"/>
  <c r="O15" i="26"/>
  <c r="M15" i="26"/>
  <c r="L15" i="26"/>
  <c r="N15" i="26" s="1"/>
  <c r="J15" i="26"/>
  <c r="I15" i="26"/>
  <c r="G15" i="26"/>
  <c r="F15" i="26"/>
  <c r="D15" i="26"/>
  <c r="C15" i="26"/>
  <c r="AB81" i="25"/>
  <c r="AA81" i="25"/>
  <c r="AB80" i="25"/>
  <c r="AA80" i="25"/>
  <c r="V77" i="25"/>
  <c r="U77" i="25"/>
  <c r="S77" i="25"/>
  <c r="R77" i="25"/>
  <c r="P77" i="25"/>
  <c r="O77" i="25"/>
  <c r="M77" i="25"/>
  <c r="L77" i="25"/>
  <c r="J77" i="25"/>
  <c r="I77" i="25"/>
  <c r="G77" i="25"/>
  <c r="H77" i="25" s="1"/>
  <c r="F77" i="25"/>
  <c r="D77" i="25"/>
  <c r="C77" i="25"/>
  <c r="AB76" i="25"/>
  <c r="AA76" i="25"/>
  <c r="AB75" i="25"/>
  <c r="AA75" i="25"/>
  <c r="AC75" i="25" s="1"/>
  <c r="AB74" i="25"/>
  <c r="AC74" i="25" s="1"/>
  <c r="AA74" i="25"/>
  <c r="AB73" i="25"/>
  <c r="AA73" i="25"/>
  <c r="AB72" i="25"/>
  <c r="AA72" i="25"/>
  <c r="AB71" i="25"/>
  <c r="AA71" i="25"/>
  <c r="AB70" i="25"/>
  <c r="AA70" i="25"/>
  <c r="V68" i="25"/>
  <c r="V78" i="25" s="1"/>
  <c r="U68" i="25"/>
  <c r="U78" i="25" s="1"/>
  <c r="W78" i="25" s="1"/>
  <c r="S68" i="25"/>
  <c r="R68" i="25"/>
  <c r="P68" i="25"/>
  <c r="O68" i="25"/>
  <c r="O78" i="25" s="1"/>
  <c r="M68" i="25"/>
  <c r="L68" i="25"/>
  <c r="J68" i="25"/>
  <c r="J78" i="25" s="1"/>
  <c r="I68" i="25"/>
  <c r="I78" i="25" s="1"/>
  <c r="K78" i="25" s="1"/>
  <c r="G68" i="25"/>
  <c r="H68" i="25" s="1"/>
  <c r="F68" i="25"/>
  <c r="D68" i="25"/>
  <c r="C68" i="25"/>
  <c r="C78" i="25" s="1"/>
  <c r="AB67" i="25"/>
  <c r="AA67" i="25"/>
  <c r="AB66" i="25"/>
  <c r="AA66" i="25"/>
  <c r="AB65" i="25"/>
  <c r="AA65" i="25"/>
  <c r="AC65" i="25" s="1"/>
  <c r="AB64" i="25"/>
  <c r="AA64" i="25"/>
  <c r="AB63" i="25"/>
  <c r="AA63" i="25"/>
  <c r="V57" i="25"/>
  <c r="U57" i="25"/>
  <c r="S57" i="25"/>
  <c r="T57" i="25" s="1"/>
  <c r="R57" i="25"/>
  <c r="P57" i="25"/>
  <c r="O57" i="25"/>
  <c r="M57" i="25"/>
  <c r="L57" i="25"/>
  <c r="J57" i="25"/>
  <c r="I57" i="25"/>
  <c r="G57" i="25"/>
  <c r="F57" i="25"/>
  <c r="D57" i="25"/>
  <c r="C57" i="25"/>
  <c r="AB56" i="25"/>
  <c r="AA56" i="25"/>
  <c r="AB55" i="25"/>
  <c r="AA55" i="25"/>
  <c r="AB54" i="25"/>
  <c r="AA54" i="25"/>
  <c r="AB53" i="25"/>
  <c r="AA53" i="25"/>
  <c r="AB52" i="25"/>
  <c r="AA52" i="25"/>
  <c r="AB51" i="25"/>
  <c r="AA51" i="25"/>
  <c r="V49" i="25"/>
  <c r="U49" i="25"/>
  <c r="S49" i="25"/>
  <c r="S58" i="25" s="1"/>
  <c r="R49" i="25"/>
  <c r="R58" i="25" s="1"/>
  <c r="T58" i="25" s="1"/>
  <c r="P49" i="25"/>
  <c r="O49" i="25"/>
  <c r="M49" i="25"/>
  <c r="M58" i="25" s="1"/>
  <c r="L49" i="25"/>
  <c r="L58" i="25" s="1"/>
  <c r="J49" i="25"/>
  <c r="I49" i="25"/>
  <c r="G49" i="25"/>
  <c r="F49" i="25"/>
  <c r="F58" i="25" s="1"/>
  <c r="D49" i="25"/>
  <c r="C49" i="25"/>
  <c r="AB48" i="25"/>
  <c r="AA48" i="25"/>
  <c r="AB47" i="25"/>
  <c r="AA47" i="25"/>
  <c r="AB46" i="25"/>
  <c r="AA46" i="25"/>
  <c r="AB45" i="25"/>
  <c r="AA45" i="25"/>
  <c r="AB44" i="25"/>
  <c r="AA44" i="25"/>
  <c r="AB43" i="25"/>
  <c r="AA43" i="25"/>
  <c r="AB42" i="25"/>
  <c r="AA42" i="25"/>
  <c r="AA49" i="25" s="1"/>
  <c r="AB41" i="25"/>
  <c r="AA41" i="25"/>
  <c r="V36" i="25"/>
  <c r="U36" i="25"/>
  <c r="S36" i="25"/>
  <c r="R36" i="25"/>
  <c r="P36" i="25"/>
  <c r="O36" i="25"/>
  <c r="M36" i="25"/>
  <c r="L36" i="25"/>
  <c r="J36" i="25"/>
  <c r="I36" i="25"/>
  <c r="G36" i="25"/>
  <c r="F36" i="25"/>
  <c r="D36" i="25"/>
  <c r="C36" i="25"/>
  <c r="AB35" i="25"/>
  <c r="AC35" i="25" s="1"/>
  <c r="AA35" i="25"/>
  <c r="AB34" i="25"/>
  <c r="AA34" i="25"/>
  <c r="AB33" i="25"/>
  <c r="AA33" i="25"/>
  <c r="AB30" i="25"/>
  <c r="AA30" i="25"/>
  <c r="AB17" i="25"/>
  <c r="AA17" i="25"/>
  <c r="AC17" i="25" s="1"/>
  <c r="V15" i="25"/>
  <c r="U15" i="25"/>
  <c r="U37" i="25" s="1"/>
  <c r="S15" i="25"/>
  <c r="R15" i="25"/>
  <c r="T15" i="25" s="1"/>
  <c r="P15" i="25"/>
  <c r="P37" i="25" s="1"/>
  <c r="O15" i="25"/>
  <c r="O37" i="25" s="1"/>
  <c r="Q37" i="25" s="1"/>
  <c r="M15" i="25"/>
  <c r="L15" i="25"/>
  <c r="J15" i="25"/>
  <c r="J37" i="25" s="1"/>
  <c r="I15" i="25"/>
  <c r="I37" i="25" s="1"/>
  <c r="G15" i="25"/>
  <c r="F15" i="25"/>
  <c r="D15" i="25"/>
  <c r="D37" i="25" s="1"/>
  <c r="C15" i="25"/>
  <c r="C37" i="25" s="1"/>
  <c r="AB14" i="25"/>
  <c r="AA14" i="25"/>
  <c r="AB13" i="25"/>
  <c r="AA13" i="25"/>
  <c r="AB12" i="25"/>
  <c r="AA12" i="25"/>
  <c r="AB11" i="25"/>
  <c r="AA11" i="25"/>
  <c r="AB6" i="25"/>
  <c r="AA6" i="25"/>
  <c r="AC6" i="25" s="1"/>
  <c r="AB81" i="24"/>
  <c r="AA81" i="24"/>
  <c r="AB80" i="24"/>
  <c r="AC80" i="24" s="1"/>
  <c r="AA80" i="24"/>
  <c r="V77" i="24"/>
  <c r="U77" i="24"/>
  <c r="S77" i="24"/>
  <c r="T77" i="24" s="1"/>
  <c r="R77" i="24"/>
  <c r="P77" i="24"/>
  <c r="O77" i="24"/>
  <c r="M77" i="24"/>
  <c r="L77" i="24"/>
  <c r="J77" i="24"/>
  <c r="I77" i="24"/>
  <c r="G77" i="24"/>
  <c r="F77" i="24"/>
  <c r="D77" i="24"/>
  <c r="C77" i="24"/>
  <c r="AB76" i="24"/>
  <c r="AA76" i="24"/>
  <c r="AB75" i="24"/>
  <c r="AA75" i="24"/>
  <c r="AB74" i="24"/>
  <c r="AC74" i="24" s="1"/>
  <c r="AA74" i="24"/>
  <c r="AB73" i="24"/>
  <c r="AA73" i="24"/>
  <c r="AB72" i="24"/>
  <c r="AA72" i="24"/>
  <c r="AB71" i="24"/>
  <c r="AA71" i="24"/>
  <c r="AB70" i="24"/>
  <c r="AA70" i="24"/>
  <c r="V68" i="24"/>
  <c r="U68" i="24"/>
  <c r="U78" i="24" s="1"/>
  <c r="S68" i="24"/>
  <c r="S78" i="24" s="1"/>
  <c r="R68" i="24"/>
  <c r="P68" i="24"/>
  <c r="O68" i="24"/>
  <c r="O78" i="24" s="1"/>
  <c r="M68" i="24"/>
  <c r="L68" i="24"/>
  <c r="J68" i="24"/>
  <c r="I68" i="24"/>
  <c r="I78" i="24" s="1"/>
  <c r="G68" i="24"/>
  <c r="F68" i="24"/>
  <c r="D68" i="24"/>
  <c r="C68" i="24"/>
  <c r="AB67" i="24"/>
  <c r="AA67" i="24"/>
  <c r="AB66" i="24"/>
  <c r="AA66" i="24"/>
  <c r="AB65" i="24"/>
  <c r="AA65" i="24"/>
  <c r="AB64" i="24"/>
  <c r="AA64" i="24"/>
  <c r="AC64" i="24" s="1"/>
  <c r="AB63" i="24"/>
  <c r="AA63" i="24"/>
  <c r="V57" i="24"/>
  <c r="U57" i="24"/>
  <c r="S57" i="24"/>
  <c r="R57" i="24"/>
  <c r="P57" i="24"/>
  <c r="O57" i="24"/>
  <c r="M57" i="24"/>
  <c r="L57" i="24"/>
  <c r="J57" i="24"/>
  <c r="I57" i="24"/>
  <c r="G57" i="24"/>
  <c r="H57" i="24" s="1"/>
  <c r="F57" i="24"/>
  <c r="D57" i="24"/>
  <c r="C57" i="24"/>
  <c r="AB56" i="24"/>
  <c r="AC56" i="24" s="1"/>
  <c r="AA56" i="24"/>
  <c r="AB55" i="24"/>
  <c r="AA55" i="24"/>
  <c r="AM55" i="26" s="1"/>
  <c r="AB54" i="24"/>
  <c r="AA54" i="24"/>
  <c r="AB53" i="24"/>
  <c r="AA53" i="24"/>
  <c r="AB52" i="24"/>
  <c r="AA52" i="24"/>
  <c r="AB51" i="24"/>
  <c r="AB57" i="24" s="1"/>
  <c r="AA51" i="24"/>
  <c r="V49" i="24"/>
  <c r="U49" i="24"/>
  <c r="S49" i="24"/>
  <c r="R49" i="24"/>
  <c r="R58" i="24" s="1"/>
  <c r="P49" i="24"/>
  <c r="O49" i="24"/>
  <c r="M49" i="24"/>
  <c r="M58" i="24" s="1"/>
  <c r="L49" i="24"/>
  <c r="L58" i="24" s="1"/>
  <c r="J49" i="24"/>
  <c r="I49" i="24"/>
  <c r="G49" i="24"/>
  <c r="G58" i="24" s="1"/>
  <c r="F49" i="24"/>
  <c r="F58" i="24" s="1"/>
  <c r="H58" i="24" s="1"/>
  <c r="D49" i="24"/>
  <c r="C49" i="24"/>
  <c r="AB48" i="24"/>
  <c r="AA48" i="24"/>
  <c r="AB47" i="24"/>
  <c r="AC47" i="24" s="1"/>
  <c r="AA47" i="24"/>
  <c r="AB46" i="24"/>
  <c r="AA46" i="24"/>
  <c r="AB45" i="24"/>
  <c r="AA45" i="24"/>
  <c r="AB44" i="24"/>
  <c r="AA44" i="24"/>
  <c r="AB43" i="24"/>
  <c r="AA43" i="24"/>
  <c r="AB42" i="24"/>
  <c r="AA42" i="24"/>
  <c r="AA49" i="24" s="1"/>
  <c r="AB41" i="24"/>
  <c r="AA41" i="24"/>
  <c r="V36" i="24"/>
  <c r="U36" i="24"/>
  <c r="S36" i="24"/>
  <c r="R36" i="24"/>
  <c r="P36" i="24"/>
  <c r="O36" i="24"/>
  <c r="Q36" i="24" s="1"/>
  <c r="M36" i="24"/>
  <c r="L36" i="24"/>
  <c r="J36" i="24"/>
  <c r="I36" i="24"/>
  <c r="K36" i="24" s="1"/>
  <c r="G36" i="24"/>
  <c r="H36" i="24" s="1"/>
  <c r="F36" i="24"/>
  <c r="D36" i="24"/>
  <c r="C36" i="24"/>
  <c r="AB35" i="24"/>
  <c r="AA35" i="24"/>
  <c r="AC35" i="24" s="1"/>
  <c r="AB34" i="24"/>
  <c r="AA34" i="24"/>
  <c r="AB33" i="24"/>
  <c r="AC33" i="24" s="1"/>
  <c r="AA33" i="24"/>
  <c r="AB30" i="24"/>
  <c r="AA30" i="24"/>
  <c r="AB17" i="24"/>
  <c r="AA17" i="24"/>
  <c r="V15" i="24"/>
  <c r="U15" i="24"/>
  <c r="U37" i="24" s="1"/>
  <c r="S15" i="24"/>
  <c r="R15" i="24"/>
  <c r="P15" i="24"/>
  <c r="O15" i="24"/>
  <c r="M15" i="24"/>
  <c r="M37" i="24" s="1"/>
  <c r="L15" i="24"/>
  <c r="N15" i="24" s="1"/>
  <c r="J15" i="24"/>
  <c r="I15" i="24"/>
  <c r="G15" i="24"/>
  <c r="F15" i="24"/>
  <c r="D15" i="24"/>
  <c r="C15" i="24"/>
  <c r="C37" i="24" s="1"/>
  <c r="AB14" i="24"/>
  <c r="AC14" i="24" s="1"/>
  <c r="AA14" i="24"/>
  <c r="AB13" i="24"/>
  <c r="AA13" i="24"/>
  <c r="AB12" i="24"/>
  <c r="AA12" i="24"/>
  <c r="AB11" i="24"/>
  <c r="AA11" i="24"/>
  <c r="AB6" i="24"/>
  <c r="AA6" i="24"/>
  <c r="AC6" i="24" s="1"/>
  <c r="AB80" i="1"/>
  <c r="AB81" i="1"/>
  <c r="AC81" i="1" s="1"/>
  <c r="AA81" i="1"/>
  <c r="AA80" i="1"/>
  <c r="AB83" i="1"/>
  <c r="AB84" i="1"/>
  <c r="AB85" i="1"/>
  <c r="AC85" i="1" s="1"/>
  <c r="AB86" i="1"/>
  <c r="AA84" i="1"/>
  <c r="AA82" i="1" s="1"/>
  <c r="AA85" i="1"/>
  <c r="AA86" i="1"/>
  <c r="AA83" i="1"/>
  <c r="AB70" i="1"/>
  <c r="AC70" i="1" s="1"/>
  <c r="AB71" i="1"/>
  <c r="AB72" i="1"/>
  <c r="AB73" i="1"/>
  <c r="AC73" i="1" s="1"/>
  <c r="AB74" i="1"/>
  <c r="AC74" i="1" s="1"/>
  <c r="AB75" i="1"/>
  <c r="AB76" i="1"/>
  <c r="AC76" i="1" s="1"/>
  <c r="AA71" i="1"/>
  <c r="AA72" i="1"/>
  <c r="AM72" i="26" s="1"/>
  <c r="AA73" i="1"/>
  <c r="AA74" i="1"/>
  <c r="AA75" i="1"/>
  <c r="AA76" i="1"/>
  <c r="AM76" i="26" s="1"/>
  <c r="AA70" i="1"/>
  <c r="AB63" i="1"/>
  <c r="AB64" i="1"/>
  <c r="AC64" i="1" s="1"/>
  <c r="AB65" i="1"/>
  <c r="AB66" i="1"/>
  <c r="AB67" i="1"/>
  <c r="AC67" i="1" s="1"/>
  <c r="AA64" i="1"/>
  <c r="AA65" i="1"/>
  <c r="AA68" i="1" s="1"/>
  <c r="AA66" i="1"/>
  <c r="AA67" i="1"/>
  <c r="AA63" i="1"/>
  <c r="AB51" i="1"/>
  <c r="AN51" i="26" s="1"/>
  <c r="AB52" i="1"/>
  <c r="AB53" i="1"/>
  <c r="AB54" i="1"/>
  <c r="AB55" i="1"/>
  <c r="AC55" i="1" s="1"/>
  <c r="AB56" i="1"/>
  <c r="AC56" i="1" s="1"/>
  <c r="AA52" i="1"/>
  <c r="AA53" i="1"/>
  <c r="AA54" i="1"/>
  <c r="AA55" i="1"/>
  <c r="AA56" i="1"/>
  <c r="AA51" i="1"/>
  <c r="AB41" i="1"/>
  <c r="AC41" i="1" s="1"/>
  <c r="AB42" i="1"/>
  <c r="AB43" i="1"/>
  <c r="AB44" i="1"/>
  <c r="AC44" i="1" s="1"/>
  <c r="AB45" i="1"/>
  <c r="AB46" i="1"/>
  <c r="AC46" i="1" s="1"/>
  <c r="AB47" i="1"/>
  <c r="AC47" i="1" s="1"/>
  <c r="AB48" i="1"/>
  <c r="AC48" i="1" s="1"/>
  <c r="AA42" i="1"/>
  <c r="AC42" i="1" s="1"/>
  <c r="AA43" i="1"/>
  <c r="AA44" i="1"/>
  <c r="AA45" i="1"/>
  <c r="AA46" i="1"/>
  <c r="AA47" i="1"/>
  <c r="AA48" i="1"/>
  <c r="AA41" i="1"/>
  <c r="AB33" i="1"/>
  <c r="AC33" i="1" s="1"/>
  <c r="AB34" i="1"/>
  <c r="AC34" i="1" s="1"/>
  <c r="AB35" i="1"/>
  <c r="AA34" i="1"/>
  <c r="AA35" i="1"/>
  <c r="AA33" i="1"/>
  <c r="AB30" i="1"/>
  <c r="AA30" i="1"/>
  <c r="AB17" i="1"/>
  <c r="AB36" i="1" s="1"/>
  <c r="AA17" i="1"/>
  <c r="AB11" i="1"/>
  <c r="AB12" i="1"/>
  <c r="AC12" i="1" s="1"/>
  <c r="AB13" i="1"/>
  <c r="AC13" i="1" s="1"/>
  <c r="AB14" i="1"/>
  <c r="AA12" i="1"/>
  <c r="AA13" i="1"/>
  <c r="AA14" i="1"/>
  <c r="AA11" i="1"/>
  <c r="AB6" i="1"/>
  <c r="AA6" i="1"/>
  <c r="G86" i="1"/>
  <c r="G91" i="1" s="1"/>
  <c r="G83" i="1"/>
  <c r="G88" i="1" s="1"/>
  <c r="D82" i="1"/>
  <c r="C82" i="1"/>
  <c r="V77" i="1"/>
  <c r="D77" i="1"/>
  <c r="F77" i="1"/>
  <c r="G77" i="1"/>
  <c r="H77" i="1" s="1"/>
  <c r="I77" i="1"/>
  <c r="J77" i="1"/>
  <c r="L77" i="1"/>
  <c r="M77" i="1"/>
  <c r="N77" i="1" s="1"/>
  <c r="O77" i="1"/>
  <c r="Q77" i="1" s="1"/>
  <c r="P77" i="1"/>
  <c r="R77" i="1"/>
  <c r="S77" i="1"/>
  <c r="T77" i="1" s="1"/>
  <c r="U77" i="1"/>
  <c r="C77" i="1"/>
  <c r="V68" i="1"/>
  <c r="W68" i="1" s="1"/>
  <c r="U68" i="1"/>
  <c r="S68" i="1"/>
  <c r="T68" i="1" s="1"/>
  <c r="R68" i="1"/>
  <c r="P68" i="1"/>
  <c r="O68" i="1"/>
  <c r="M68" i="1"/>
  <c r="N68" i="1" s="1"/>
  <c r="L68" i="1"/>
  <c r="J68" i="1"/>
  <c r="I68" i="1"/>
  <c r="G68" i="1"/>
  <c r="H68" i="1" s="1"/>
  <c r="F68" i="1"/>
  <c r="D68" i="1"/>
  <c r="E68" i="1" s="1"/>
  <c r="C68" i="1"/>
  <c r="V57" i="1"/>
  <c r="U57" i="1"/>
  <c r="S57" i="1"/>
  <c r="T57" i="1" s="1"/>
  <c r="R57" i="1"/>
  <c r="P57" i="1"/>
  <c r="Q57" i="1" s="1"/>
  <c r="O57" i="1"/>
  <c r="M57" i="1"/>
  <c r="L57" i="1"/>
  <c r="J57" i="1"/>
  <c r="K57" i="1" s="1"/>
  <c r="I57" i="1"/>
  <c r="G57" i="1"/>
  <c r="F57" i="1"/>
  <c r="D57" i="1"/>
  <c r="C57" i="1"/>
  <c r="V49" i="1"/>
  <c r="U49" i="1"/>
  <c r="W49" i="1" s="1"/>
  <c r="S49" i="1"/>
  <c r="R49" i="1"/>
  <c r="P49" i="1"/>
  <c r="O49" i="1"/>
  <c r="M49" i="1"/>
  <c r="N49" i="1" s="1"/>
  <c r="L49" i="1"/>
  <c r="J49" i="1"/>
  <c r="K49" i="1" s="1"/>
  <c r="I49" i="1"/>
  <c r="G49" i="1"/>
  <c r="H49" i="1" s="1"/>
  <c r="F49" i="1"/>
  <c r="D49" i="1"/>
  <c r="C49" i="1"/>
  <c r="E49" i="1" s="1"/>
  <c r="D36" i="1"/>
  <c r="E36" i="1" s="1"/>
  <c r="F36" i="1"/>
  <c r="G36" i="1"/>
  <c r="I36" i="1"/>
  <c r="J36" i="1"/>
  <c r="L36" i="1"/>
  <c r="M36" i="1"/>
  <c r="N36" i="1" s="1"/>
  <c r="O36" i="1"/>
  <c r="P36" i="1"/>
  <c r="Q36" i="1" s="1"/>
  <c r="R36" i="1"/>
  <c r="S36" i="1"/>
  <c r="T36" i="1" s="1"/>
  <c r="U36" i="1"/>
  <c r="V36" i="1"/>
  <c r="W36" i="1" s="1"/>
  <c r="C36" i="1"/>
  <c r="D15" i="1"/>
  <c r="F15" i="1"/>
  <c r="G15" i="1"/>
  <c r="I15" i="1"/>
  <c r="J15" i="1"/>
  <c r="L15" i="1"/>
  <c r="M15" i="1"/>
  <c r="N15" i="1" s="1"/>
  <c r="O15" i="1"/>
  <c r="P15" i="1"/>
  <c r="R15" i="1"/>
  <c r="S15" i="1"/>
  <c r="T15" i="1" s="1"/>
  <c r="U15" i="1"/>
  <c r="V15" i="1"/>
  <c r="W15" i="1" s="1"/>
  <c r="C15" i="1"/>
  <c r="AM11" i="26" l="1"/>
  <c r="AI66" i="26"/>
  <c r="AN81" i="26"/>
  <c r="AO81" i="26" s="1"/>
  <c r="AI81" i="26"/>
  <c r="AC42" i="24"/>
  <c r="T78" i="24"/>
  <c r="U59" i="24"/>
  <c r="U79" i="24" s="1"/>
  <c r="W77" i="1"/>
  <c r="AN45" i="26"/>
  <c r="AO45" i="26" s="1"/>
  <c r="AC45" i="1"/>
  <c r="AN65" i="26"/>
  <c r="AC65" i="1"/>
  <c r="AC11" i="24"/>
  <c r="K15" i="24"/>
  <c r="E36" i="24"/>
  <c r="AC46" i="24"/>
  <c r="N58" i="24"/>
  <c r="AC55" i="24"/>
  <c r="Q57" i="24"/>
  <c r="W57" i="24"/>
  <c r="K68" i="24"/>
  <c r="Q68" i="24"/>
  <c r="W68" i="24"/>
  <c r="AC73" i="24"/>
  <c r="AC34" i="25"/>
  <c r="AC48" i="25"/>
  <c r="N58" i="25"/>
  <c r="W57" i="25"/>
  <c r="AC64" i="25"/>
  <c r="K77" i="25"/>
  <c r="W77" i="25"/>
  <c r="E57" i="26"/>
  <c r="H49" i="24"/>
  <c r="K36" i="1"/>
  <c r="E15" i="24"/>
  <c r="W15" i="24"/>
  <c r="AC34" i="24"/>
  <c r="J37" i="24"/>
  <c r="V37" i="24"/>
  <c r="W37" i="24" s="1"/>
  <c r="S58" i="24"/>
  <c r="T58" i="24" s="1"/>
  <c r="T49" i="24"/>
  <c r="AC53" i="24"/>
  <c r="E57" i="24"/>
  <c r="E68" i="24"/>
  <c r="AC71" i="24"/>
  <c r="AC75" i="24"/>
  <c r="J78" i="24"/>
  <c r="K78" i="24" s="1"/>
  <c r="AC81" i="24"/>
  <c r="AC13" i="25"/>
  <c r="K37" i="25"/>
  <c r="AC30" i="25"/>
  <c r="E36" i="25"/>
  <c r="Q36" i="25"/>
  <c r="AC44" i="25"/>
  <c r="AC55" i="25"/>
  <c r="K57" i="25"/>
  <c r="AC66" i="25"/>
  <c r="D78" i="25"/>
  <c r="E78" i="25" s="1"/>
  <c r="E68" i="25"/>
  <c r="AC73" i="25"/>
  <c r="E77" i="25"/>
  <c r="Q77" i="25"/>
  <c r="H15" i="26"/>
  <c r="D37" i="26"/>
  <c r="E37" i="26" s="1"/>
  <c r="E36" i="26"/>
  <c r="G58" i="26"/>
  <c r="H58" i="26" s="1"/>
  <c r="H49" i="26"/>
  <c r="S58" i="26"/>
  <c r="T58" i="26" s="1"/>
  <c r="T49" i="26"/>
  <c r="W57" i="26"/>
  <c r="G78" i="26"/>
  <c r="H68" i="26"/>
  <c r="S78" i="26"/>
  <c r="T68" i="26"/>
  <c r="J78" i="26"/>
  <c r="K77" i="26"/>
  <c r="W77" i="26"/>
  <c r="AC36" i="26"/>
  <c r="AI17" i="26"/>
  <c r="AI33" i="26"/>
  <c r="AN41" i="26"/>
  <c r="AO41" i="26" s="1"/>
  <c r="AI41" i="26"/>
  <c r="AI65" i="26"/>
  <c r="AN80" i="26"/>
  <c r="AO80" i="26" s="1"/>
  <c r="AI80" i="26"/>
  <c r="W36" i="24"/>
  <c r="N49" i="25"/>
  <c r="Q49" i="1"/>
  <c r="H57" i="1"/>
  <c r="N57" i="1"/>
  <c r="K68" i="1"/>
  <c r="E82" i="1"/>
  <c r="AC35" i="1"/>
  <c r="AC53" i="1"/>
  <c r="R37" i="24"/>
  <c r="C58" i="24"/>
  <c r="C59" i="24" s="1"/>
  <c r="C79" i="24" s="1"/>
  <c r="I58" i="24"/>
  <c r="O58" i="24"/>
  <c r="U58" i="24"/>
  <c r="AM70" i="26"/>
  <c r="F78" i="24"/>
  <c r="L78" i="24"/>
  <c r="R78" i="24"/>
  <c r="F37" i="25"/>
  <c r="F59" i="25" s="1"/>
  <c r="F79" i="25" s="1"/>
  <c r="L37" i="25"/>
  <c r="L59" i="25" s="1"/>
  <c r="L79" i="25" s="1"/>
  <c r="C58" i="25"/>
  <c r="I58" i="25"/>
  <c r="O58" i="25"/>
  <c r="Q58" i="25" s="1"/>
  <c r="U58" i="25"/>
  <c r="U59" i="25" s="1"/>
  <c r="U79" i="25" s="1"/>
  <c r="F78" i="25"/>
  <c r="L78" i="25"/>
  <c r="R78" i="25"/>
  <c r="I37" i="26"/>
  <c r="F37" i="26"/>
  <c r="R37" i="26"/>
  <c r="C58" i="26"/>
  <c r="I58" i="26"/>
  <c r="U58" i="26"/>
  <c r="C78" i="26"/>
  <c r="E78" i="26" s="1"/>
  <c r="I78" i="26"/>
  <c r="O78" i="26"/>
  <c r="U78" i="26"/>
  <c r="F78" i="26"/>
  <c r="L78" i="26"/>
  <c r="N78" i="26" s="1"/>
  <c r="R78" i="26"/>
  <c r="AI12" i="26"/>
  <c r="AM41" i="26"/>
  <c r="AI48" i="26"/>
  <c r="AI44" i="26"/>
  <c r="N49" i="24"/>
  <c r="T68" i="24"/>
  <c r="AC68" i="26"/>
  <c r="AC54" i="1"/>
  <c r="AC86" i="1"/>
  <c r="AC13" i="24"/>
  <c r="AC30" i="24"/>
  <c r="D37" i="24"/>
  <c r="E37" i="24" s="1"/>
  <c r="P37" i="24"/>
  <c r="AC44" i="24"/>
  <c r="AC48" i="24"/>
  <c r="K57" i="24"/>
  <c r="AC66" i="24"/>
  <c r="D78" i="24"/>
  <c r="P78" i="24"/>
  <c r="Q78" i="24" s="1"/>
  <c r="V78" i="24"/>
  <c r="W78" i="24" s="1"/>
  <c r="AC11" i="25"/>
  <c r="E37" i="25"/>
  <c r="V37" i="25"/>
  <c r="W37" i="25" s="1"/>
  <c r="W15" i="25"/>
  <c r="K36" i="25"/>
  <c r="W36" i="25"/>
  <c r="AC46" i="25"/>
  <c r="G58" i="25"/>
  <c r="H58" i="25" s="1"/>
  <c r="H49" i="25"/>
  <c r="AC53" i="25"/>
  <c r="E57" i="25"/>
  <c r="Q57" i="25"/>
  <c r="P78" i="25"/>
  <c r="Q78" i="25" s="1"/>
  <c r="Q68" i="25"/>
  <c r="AC71" i="25"/>
  <c r="AC81" i="25"/>
  <c r="T15" i="26"/>
  <c r="J37" i="26"/>
  <c r="K37" i="26" s="1"/>
  <c r="K36" i="26"/>
  <c r="W36" i="26"/>
  <c r="M58" i="26"/>
  <c r="N58" i="26" s="1"/>
  <c r="N49" i="26"/>
  <c r="K57" i="26"/>
  <c r="P78" i="26"/>
  <c r="Q77" i="26"/>
  <c r="AB37" i="26"/>
  <c r="AC15" i="26"/>
  <c r="AC57" i="26"/>
  <c r="AI55" i="26"/>
  <c r="AI70" i="26"/>
  <c r="Q77" i="24"/>
  <c r="K15" i="1"/>
  <c r="E57" i="1"/>
  <c r="K77" i="1"/>
  <c r="AC14" i="1"/>
  <c r="AM33" i="26"/>
  <c r="AC66" i="1"/>
  <c r="AC75" i="1"/>
  <c r="AC71" i="1"/>
  <c r="AC84" i="1"/>
  <c r="AC12" i="24"/>
  <c r="G37" i="24"/>
  <c r="G59" i="24" s="1"/>
  <c r="H15" i="24"/>
  <c r="M59" i="24"/>
  <c r="M79" i="24" s="1"/>
  <c r="S37" i="24"/>
  <c r="T15" i="24"/>
  <c r="AC17" i="24"/>
  <c r="AC41" i="24"/>
  <c r="AC45" i="24"/>
  <c r="D58" i="24"/>
  <c r="E49" i="24"/>
  <c r="J58" i="24"/>
  <c r="K49" i="24"/>
  <c r="P58" i="24"/>
  <c r="Q58" i="24" s="1"/>
  <c r="Q49" i="24"/>
  <c r="V58" i="24"/>
  <c r="W58" i="24" s="1"/>
  <c r="W49" i="24"/>
  <c r="AC54" i="24"/>
  <c r="AC63" i="24"/>
  <c r="AC67" i="24"/>
  <c r="G78" i="24"/>
  <c r="H78" i="24" s="1"/>
  <c r="H68" i="24"/>
  <c r="M78" i="24"/>
  <c r="N78" i="24" s="1"/>
  <c r="N68" i="24"/>
  <c r="AN70" i="26"/>
  <c r="AO70" i="26" s="1"/>
  <c r="AC70" i="24"/>
  <c r="AC72" i="24"/>
  <c r="AC76" i="24"/>
  <c r="H77" i="24"/>
  <c r="N77" i="24"/>
  <c r="AB15" i="25"/>
  <c r="AC12" i="25"/>
  <c r="AC14" i="25"/>
  <c r="H15" i="25"/>
  <c r="N15" i="25"/>
  <c r="AB36" i="25"/>
  <c r="AC33" i="25"/>
  <c r="G37" i="25"/>
  <c r="H36" i="25"/>
  <c r="M37" i="25"/>
  <c r="N36" i="25"/>
  <c r="S37" i="25"/>
  <c r="S59" i="25" s="1"/>
  <c r="AC41" i="25"/>
  <c r="AC43" i="25"/>
  <c r="AC45" i="25"/>
  <c r="AC47" i="25"/>
  <c r="D58" i="25"/>
  <c r="E58" i="25" s="1"/>
  <c r="E49" i="25"/>
  <c r="J58" i="25"/>
  <c r="K58" i="25" s="1"/>
  <c r="K49" i="25"/>
  <c r="P58" i="25"/>
  <c r="V58" i="25"/>
  <c r="V59" i="25" s="1"/>
  <c r="W49" i="25"/>
  <c r="AB57" i="25"/>
  <c r="AC52" i="25"/>
  <c r="AC54" i="25"/>
  <c r="AC56" i="25"/>
  <c r="H57" i="25"/>
  <c r="AB68" i="25"/>
  <c r="AC67" i="25"/>
  <c r="N68" i="25"/>
  <c r="T68" i="25"/>
  <c r="AB77" i="25"/>
  <c r="AC70" i="25"/>
  <c r="AC72" i="25"/>
  <c r="AC76" i="25"/>
  <c r="G78" i="25"/>
  <c r="H78" i="25" s="1"/>
  <c r="M78" i="25"/>
  <c r="N78" i="25" s="1"/>
  <c r="N77" i="25"/>
  <c r="S78" i="25"/>
  <c r="T77" i="25"/>
  <c r="AC80" i="25"/>
  <c r="E15" i="26"/>
  <c r="H36" i="26"/>
  <c r="N36" i="26"/>
  <c r="D58" i="26"/>
  <c r="E58" i="26" s="1"/>
  <c r="E49" i="26"/>
  <c r="J58" i="26"/>
  <c r="K49" i="26"/>
  <c r="P58" i="26"/>
  <c r="P59" i="26" s="1"/>
  <c r="P79" i="26" s="1"/>
  <c r="Q49" i="26"/>
  <c r="V58" i="26"/>
  <c r="W58" i="26" s="1"/>
  <c r="H57" i="26"/>
  <c r="N57" i="26"/>
  <c r="T57" i="26"/>
  <c r="K68" i="26"/>
  <c r="Q68" i="26"/>
  <c r="W68" i="26"/>
  <c r="H77" i="26"/>
  <c r="T77" i="26"/>
  <c r="Y37" i="26"/>
  <c r="Z15" i="26"/>
  <c r="Y58" i="26"/>
  <c r="Z58" i="26" s="1"/>
  <c r="Z49" i="26"/>
  <c r="Z57" i="26"/>
  <c r="Y78" i="26"/>
  <c r="Z78" i="26" s="1"/>
  <c r="Z68" i="26"/>
  <c r="Z77" i="26"/>
  <c r="AN11" i="26"/>
  <c r="AO11" i="26" s="1"/>
  <c r="AN30" i="26"/>
  <c r="AI35" i="26"/>
  <c r="AI47" i="26"/>
  <c r="AI72" i="26"/>
  <c r="K77" i="24"/>
  <c r="W77" i="24"/>
  <c r="T36" i="25"/>
  <c r="W68" i="25"/>
  <c r="E77" i="26"/>
  <c r="W49" i="26"/>
  <c r="AI54" i="26"/>
  <c r="AM63" i="26"/>
  <c r="AI64" i="26"/>
  <c r="AI73" i="26"/>
  <c r="AM80" i="26"/>
  <c r="AI43" i="26"/>
  <c r="AI52" i="26"/>
  <c r="AN63" i="26"/>
  <c r="AO63" i="26" s="1"/>
  <c r="AM81" i="26"/>
  <c r="AC83" i="1"/>
  <c r="D87" i="1"/>
  <c r="J86" i="1"/>
  <c r="Q15" i="1"/>
  <c r="H36" i="1"/>
  <c r="AC6" i="1"/>
  <c r="AC17" i="1"/>
  <c r="K68" i="25"/>
  <c r="O58" i="26"/>
  <c r="L37" i="24"/>
  <c r="N37" i="24" s="1"/>
  <c r="AA78" i="26"/>
  <c r="AC78" i="26" s="1"/>
  <c r="AC49" i="26"/>
  <c r="T36" i="26"/>
  <c r="O37" i="26"/>
  <c r="Q49" i="25"/>
  <c r="AC42" i="25"/>
  <c r="Q15" i="26"/>
  <c r="K15" i="26"/>
  <c r="R37" i="25"/>
  <c r="R59" i="25" s="1"/>
  <c r="G85" i="1"/>
  <c r="H85" i="1" s="1"/>
  <c r="H86" i="1"/>
  <c r="E91" i="1"/>
  <c r="H84" i="1"/>
  <c r="Q15" i="25"/>
  <c r="K15" i="25"/>
  <c r="O37" i="24"/>
  <c r="O59" i="24" s="1"/>
  <c r="Q15" i="24"/>
  <c r="AM30" i="26"/>
  <c r="AO30" i="26" s="1"/>
  <c r="AM47" i="26"/>
  <c r="AM43" i="26"/>
  <c r="AG15" i="26"/>
  <c r="AA15" i="25"/>
  <c r="AC15" i="25" s="1"/>
  <c r="AA36" i="25"/>
  <c r="AC36" i="25" s="1"/>
  <c r="AA57" i="25"/>
  <c r="AA68" i="25"/>
  <c r="AA77" i="25"/>
  <c r="AB49" i="25"/>
  <c r="AB58" i="25" s="1"/>
  <c r="E77" i="24"/>
  <c r="C78" i="24"/>
  <c r="AA58" i="24"/>
  <c r="AM66" i="26"/>
  <c r="AM73" i="26"/>
  <c r="AA15" i="24"/>
  <c r="AC15" i="24" s="1"/>
  <c r="AA36" i="24"/>
  <c r="AA57" i="24"/>
  <c r="AC57" i="24" s="1"/>
  <c r="AA68" i="24"/>
  <c r="AA77" i="24"/>
  <c r="AM46" i="26"/>
  <c r="AB15" i="24"/>
  <c r="AB36" i="24"/>
  <c r="AB49" i="24"/>
  <c r="AB68" i="24"/>
  <c r="AC68" i="24" s="1"/>
  <c r="AB77" i="24"/>
  <c r="H15" i="1"/>
  <c r="AN6" i="26"/>
  <c r="E15" i="1"/>
  <c r="E88" i="1"/>
  <c r="AA49" i="1"/>
  <c r="AA58" i="1" s="1"/>
  <c r="AM51" i="26"/>
  <c r="AO51" i="26" s="1"/>
  <c r="E89" i="1"/>
  <c r="AA57" i="1"/>
  <c r="AN17" i="26"/>
  <c r="AM35" i="26"/>
  <c r="AO35" i="26" s="1"/>
  <c r="AM12" i="26"/>
  <c r="AN35" i="26"/>
  <c r="AM48" i="26"/>
  <c r="AM44" i="26"/>
  <c r="AN47" i="26"/>
  <c r="AN43" i="26"/>
  <c r="AO43" i="26" s="1"/>
  <c r="AM56" i="26"/>
  <c r="AM52" i="26"/>
  <c r="AN53" i="26"/>
  <c r="AO53" i="26" s="1"/>
  <c r="AM67" i="26"/>
  <c r="AN67" i="26"/>
  <c r="AO67" i="26" s="1"/>
  <c r="AM74" i="26"/>
  <c r="AN76" i="26"/>
  <c r="AO76" i="26" s="1"/>
  <c r="AN72" i="26"/>
  <c r="AO72" i="26" s="1"/>
  <c r="AM42" i="26"/>
  <c r="AA36" i="1"/>
  <c r="AC36" i="1" s="1"/>
  <c r="AB49" i="1"/>
  <c r="AC49" i="1" s="1"/>
  <c r="AB57" i="1"/>
  <c r="AC57" i="1" s="1"/>
  <c r="AB77" i="1"/>
  <c r="AM13" i="26"/>
  <c r="AM34" i="26"/>
  <c r="AM45" i="26"/>
  <c r="AN48" i="26"/>
  <c r="AO48" i="26" s="1"/>
  <c r="AN44" i="26"/>
  <c r="AO44" i="26" s="1"/>
  <c r="AM53" i="26"/>
  <c r="AN54" i="26"/>
  <c r="AM64" i="26"/>
  <c r="AM75" i="26"/>
  <c r="AM71" i="26"/>
  <c r="AN73" i="26"/>
  <c r="AO73" i="26" s="1"/>
  <c r="AM54" i="26"/>
  <c r="AB15" i="1"/>
  <c r="AB37" i="1" s="1"/>
  <c r="AB68" i="1"/>
  <c r="AC68" i="1" s="1"/>
  <c r="AM14" i="26"/>
  <c r="AN13" i="26"/>
  <c r="AN55" i="26"/>
  <c r="AO55" i="26" s="1"/>
  <c r="AN74" i="26"/>
  <c r="AM65" i="26"/>
  <c r="AO65" i="26" s="1"/>
  <c r="AN14" i="26"/>
  <c r="AO14" i="26" s="1"/>
  <c r="AN34" i="26"/>
  <c r="AO34" i="26" s="1"/>
  <c r="AN46" i="26"/>
  <c r="AN42" i="26"/>
  <c r="AN56" i="26"/>
  <c r="AO56" i="26" s="1"/>
  <c r="AN52" i="26"/>
  <c r="AN66" i="26"/>
  <c r="AO66" i="26" s="1"/>
  <c r="AN75" i="26"/>
  <c r="AN71" i="26"/>
  <c r="AO71" i="26" s="1"/>
  <c r="AA77" i="1"/>
  <c r="AA78" i="1" s="1"/>
  <c r="V37" i="26"/>
  <c r="V78" i="26"/>
  <c r="W78" i="26" s="1"/>
  <c r="AH15" i="26"/>
  <c r="AH68" i="26"/>
  <c r="AN12" i="26"/>
  <c r="AH36" i="26"/>
  <c r="AG77" i="26"/>
  <c r="AI77" i="26" s="1"/>
  <c r="AG49" i="26"/>
  <c r="AH57" i="26"/>
  <c r="AH77" i="26"/>
  <c r="AH49" i="26"/>
  <c r="AG68" i="26"/>
  <c r="AG57" i="26"/>
  <c r="AI57" i="26" s="1"/>
  <c r="AN33" i="26"/>
  <c r="AN64" i="26"/>
  <c r="AO64" i="26" s="1"/>
  <c r="X37" i="26"/>
  <c r="X59" i="26" s="1"/>
  <c r="X79" i="26" s="1"/>
  <c r="G37" i="26"/>
  <c r="M37" i="26"/>
  <c r="S37" i="26"/>
  <c r="L37" i="26"/>
  <c r="C37" i="26"/>
  <c r="U37" i="26"/>
  <c r="U59" i="26" s="1"/>
  <c r="U79" i="26" s="1"/>
  <c r="F37" i="24"/>
  <c r="I37" i="24"/>
  <c r="AM6" i="26"/>
  <c r="AM17" i="26"/>
  <c r="AO17" i="26" s="1"/>
  <c r="AG36" i="26"/>
  <c r="AI36" i="26" s="1"/>
  <c r="AH37" i="26"/>
  <c r="F59" i="26"/>
  <c r="F79" i="26" s="1"/>
  <c r="R59" i="26"/>
  <c r="D59" i="26"/>
  <c r="J59" i="26"/>
  <c r="V59" i="26"/>
  <c r="D59" i="25"/>
  <c r="J59" i="25"/>
  <c r="J79" i="25" s="1"/>
  <c r="P59" i="25"/>
  <c r="C59" i="25"/>
  <c r="C79" i="25" s="1"/>
  <c r="I59" i="25"/>
  <c r="AA58" i="25"/>
  <c r="L59" i="24"/>
  <c r="R59" i="24"/>
  <c r="D59" i="24"/>
  <c r="J59" i="24"/>
  <c r="J79" i="24" s="1"/>
  <c r="P59" i="24"/>
  <c r="P79" i="24" s="1"/>
  <c r="AB78" i="1"/>
  <c r="AA15" i="1"/>
  <c r="AB82" i="1"/>
  <c r="AC82" i="1" s="1"/>
  <c r="J83" i="1"/>
  <c r="J88" i="1" s="1"/>
  <c r="C87" i="1"/>
  <c r="F83" i="1"/>
  <c r="F88" i="1" s="1"/>
  <c r="F87" i="1" s="1"/>
  <c r="J78" i="1"/>
  <c r="P78" i="1"/>
  <c r="F78" i="1"/>
  <c r="L78" i="1"/>
  <c r="R78" i="1"/>
  <c r="D78" i="1"/>
  <c r="V78" i="1"/>
  <c r="W78" i="1" s="1"/>
  <c r="C78" i="1"/>
  <c r="I78" i="1"/>
  <c r="O78" i="1"/>
  <c r="U78" i="1"/>
  <c r="G78" i="1"/>
  <c r="H78" i="1" s="1"/>
  <c r="M78" i="1"/>
  <c r="S78" i="1"/>
  <c r="T78" i="1" s="1"/>
  <c r="V37" i="1"/>
  <c r="P37" i="1"/>
  <c r="J37" i="1"/>
  <c r="D37" i="1"/>
  <c r="U37" i="1"/>
  <c r="O37" i="1"/>
  <c r="Q37" i="1" s="1"/>
  <c r="I37" i="1"/>
  <c r="K37" i="1" s="1"/>
  <c r="C37" i="1"/>
  <c r="E37" i="1" s="1"/>
  <c r="R37" i="1"/>
  <c r="F37" i="1"/>
  <c r="C58" i="1"/>
  <c r="I58" i="1"/>
  <c r="O58" i="1"/>
  <c r="S37" i="1"/>
  <c r="M37" i="1"/>
  <c r="G37" i="1"/>
  <c r="G58" i="1"/>
  <c r="M58" i="1"/>
  <c r="N58" i="1" s="1"/>
  <c r="S58" i="1"/>
  <c r="L37" i="1"/>
  <c r="U58" i="1"/>
  <c r="F58" i="1"/>
  <c r="L58" i="1"/>
  <c r="R58" i="1"/>
  <c r="D58" i="1"/>
  <c r="J58" i="1"/>
  <c r="K58" i="1" s="1"/>
  <c r="P58" i="1"/>
  <c r="V58" i="1"/>
  <c r="V79" i="25" l="1"/>
  <c r="W79" i="25" s="1"/>
  <c r="W59" i="25"/>
  <c r="AH78" i="26"/>
  <c r="AI68" i="26"/>
  <c r="AO47" i="26"/>
  <c r="S59" i="24"/>
  <c r="S79" i="24" s="1"/>
  <c r="T37" i="24"/>
  <c r="I59" i="26"/>
  <c r="I79" i="26" s="1"/>
  <c r="T78" i="26"/>
  <c r="H58" i="1"/>
  <c r="T37" i="1"/>
  <c r="W37" i="1"/>
  <c r="AC58" i="25"/>
  <c r="D79" i="25"/>
  <c r="E79" i="25" s="1"/>
  <c r="E59" i="25"/>
  <c r="D79" i="26"/>
  <c r="S59" i="26"/>
  <c r="S79" i="26" s="1"/>
  <c r="T37" i="26"/>
  <c r="AB58" i="24"/>
  <c r="AC58" i="24" s="1"/>
  <c r="AC49" i="24"/>
  <c r="M59" i="25"/>
  <c r="N37" i="25"/>
  <c r="W58" i="1"/>
  <c r="AC78" i="1"/>
  <c r="D79" i="24"/>
  <c r="E59" i="24"/>
  <c r="V79" i="26"/>
  <c r="W79" i="26" s="1"/>
  <c r="W59" i="26"/>
  <c r="M59" i="26"/>
  <c r="M79" i="26" s="1"/>
  <c r="AO33" i="26"/>
  <c r="AO75" i="26"/>
  <c r="AO54" i="26"/>
  <c r="AC77" i="1"/>
  <c r="AO42" i="26"/>
  <c r="AI15" i="26"/>
  <c r="R79" i="25"/>
  <c r="Q58" i="26"/>
  <c r="Y59" i="26"/>
  <c r="Z37" i="26"/>
  <c r="AC77" i="25"/>
  <c r="AB78" i="25"/>
  <c r="AB37" i="25"/>
  <c r="K78" i="26"/>
  <c r="H78" i="26"/>
  <c r="J79" i="26"/>
  <c r="AB59" i="25"/>
  <c r="AB79" i="25" s="1"/>
  <c r="AO13" i="26"/>
  <c r="AO52" i="26"/>
  <c r="E78" i="24"/>
  <c r="W58" i="25"/>
  <c r="K58" i="24"/>
  <c r="Q78" i="26"/>
  <c r="E78" i="1"/>
  <c r="Q78" i="1"/>
  <c r="Q58" i="1"/>
  <c r="T58" i="1"/>
  <c r="N78" i="1"/>
  <c r="K78" i="1"/>
  <c r="V59" i="24"/>
  <c r="O59" i="25"/>
  <c r="P79" i="25"/>
  <c r="C59" i="26"/>
  <c r="C79" i="26" s="1"/>
  <c r="G59" i="26"/>
  <c r="H37" i="26"/>
  <c r="AO12" i="26"/>
  <c r="W37" i="26"/>
  <c r="AO46" i="26"/>
  <c r="AO74" i="26"/>
  <c r="AC77" i="24"/>
  <c r="AB37" i="24"/>
  <c r="AB59" i="24" s="1"/>
  <c r="AB79" i="24" s="1"/>
  <c r="K58" i="26"/>
  <c r="T78" i="25"/>
  <c r="AC57" i="25"/>
  <c r="S79" i="25"/>
  <c r="G59" i="25"/>
  <c r="H37" i="25"/>
  <c r="E58" i="24"/>
  <c r="G79" i="24"/>
  <c r="AB59" i="26"/>
  <c r="AC37" i="26"/>
  <c r="AC49" i="25"/>
  <c r="J91" i="1"/>
  <c r="M86" i="1" s="1"/>
  <c r="G90" i="1"/>
  <c r="G87" i="1" s="1"/>
  <c r="G82" i="1"/>
  <c r="N37" i="1"/>
  <c r="AO6" i="26"/>
  <c r="AC15" i="1"/>
  <c r="O59" i="26"/>
  <c r="L79" i="24"/>
  <c r="N79" i="24" s="1"/>
  <c r="N59" i="24"/>
  <c r="AG78" i="26"/>
  <c r="AA79" i="26"/>
  <c r="AG58" i="26"/>
  <c r="AI58" i="26" s="1"/>
  <c r="AI49" i="26"/>
  <c r="R79" i="26"/>
  <c r="T79" i="26" s="1"/>
  <c r="T59" i="26"/>
  <c r="Q37" i="26"/>
  <c r="L59" i="26"/>
  <c r="N37" i="26"/>
  <c r="AG37" i="26"/>
  <c r="AI37" i="26" s="1"/>
  <c r="T37" i="25"/>
  <c r="T59" i="25"/>
  <c r="J84" i="1"/>
  <c r="I86" i="1"/>
  <c r="I91" i="1" s="1"/>
  <c r="H91" i="1"/>
  <c r="I85" i="1"/>
  <c r="I90" i="1" s="1"/>
  <c r="I84" i="1"/>
  <c r="I89" i="1" s="1"/>
  <c r="H89" i="1"/>
  <c r="AA78" i="25"/>
  <c r="AC78" i="25" s="1"/>
  <c r="AC68" i="25"/>
  <c r="O79" i="25"/>
  <c r="Q59" i="25"/>
  <c r="AA37" i="25"/>
  <c r="AC37" i="25" s="1"/>
  <c r="I79" i="25"/>
  <c r="K79" i="25" s="1"/>
  <c r="K59" i="25"/>
  <c r="R79" i="24"/>
  <c r="T79" i="24" s="1"/>
  <c r="T59" i="24"/>
  <c r="O79" i="24"/>
  <c r="Q79" i="24" s="1"/>
  <c r="Q59" i="24"/>
  <c r="Q37" i="24"/>
  <c r="I59" i="24"/>
  <c r="K37" i="24"/>
  <c r="F59" i="24"/>
  <c r="H37" i="24"/>
  <c r="AA37" i="24"/>
  <c r="AC36" i="24"/>
  <c r="H83" i="1"/>
  <c r="AH58" i="26"/>
  <c r="E79" i="24"/>
  <c r="AB78" i="24"/>
  <c r="AN15" i="26"/>
  <c r="AM49" i="26"/>
  <c r="AO49" i="26" s="1"/>
  <c r="AA78" i="24"/>
  <c r="H37" i="1"/>
  <c r="E87" i="1"/>
  <c r="AB58" i="1"/>
  <c r="E58" i="1"/>
  <c r="AA37" i="1"/>
  <c r="AN57" i="26"/>
  <c r="AM77" i="26"/>
  <c r="AN68" i="26"/>
  <c r="AN49" i="26"/>
  <c r="AM68" i="26"/>
  <c r="AO68" i="26" s="1"/>
  <c r="AM57" i="26"/>
  <c r="AM15" i="26"/>
  <c r="AO15" i="26" s="1"/>
  <c r="AN77" i="26"/>
  <c r="AM36" i="26"/>
  <c r="AN36" i="26"/>
  <c r="AH59" i="26"/>
  <c r="AH79" i="26" s="1"/>
  <c r="F82" i="1"/>
  <c r="H82" i="1" s="1"/>
  <c r="M83" i="1"/>
  <c r="M88" i="1" s="1"/>
  <c r="G59" i="1"/>
  <c r="S59" i="1"/>
  <c r="O59" i="1"/>
  <c r="P59" i="1"/>
  <c r="I59" i="1"/>
  <c r="C59" i="1"/>
  <c r="D59" i="1"/>
  <c r="F59" i="1"/>
  <c r="M59" i="1"/>
  <c r="J59" i="1"/>
  <c r="L59" i="1"/>
  <c r="R59" i="1"/>
  <c r="U59" i="1"/>
  <c r="V59" i="1"/>
  <c r="W59" i="1" s="1"/>
  <c r="D79" i="1"/>
  <c r="AB59" i="1" l="1"/>
  <c r="AB79" i="1" s="1"/>
  <c r="AC58" i="1"/>
  <c r="E79" i="26"/>
  <c r="Q79" i="25"/>
  <c r="AI78" i="26"/>
  <c r="K79" i="26"/>
  <c r="M79" i="25"/>
  <c r="N79" i="25" s="1"/>
  <c r="N59" i="25"/>
  <c r="AG59" i="26"/>
  <c r="K59" i="26"/>
  <c r="Y79" i="26"/>
  <c r="Z79" i="26" s="1"/>
  <c r="Z59" i="26"/>
  <c r="Q59" i="1"/>
  <c r="AO57" i="26"/>
  <c r="AO77" i="26"/>
  <c r="AC78" i="24"/>
  <c r="AB79" i="26"/>
  <c r="AC79" i="26" s="1"/>
  <c r="AC59" i="26"/>
  <c r="G79" i="25"/>
  <c r="H79" i="25" s="1"/>
  <c r="H59" i="25"/>
  <c r="G79" i="26"/>
  <c r="H79" i="26" s="1"/>
  <c r="H59" i="26"/>
  <c r="V79" i="24"/>
  <c r="W79" i="24" s="1"/>
  <c r="W59" i="24"/>
  <c r="T79" i="25"/>
  <c r="E59" i="26"/>
  <c r="H90" i="1"/>
  <c r="M91" i="1"/>
  <c r="P86" i="1" s="1"/>
  <c r="J85" i="1"/>
  <c r="J89" i="1"/>
  <c r="M84" i="1" s="1"/>
  <c r="N59" i="1"/>
  <c r="T59" i="1"/>
  <c r="K59" i="1"/>
  <c r="AO36" i="26"/>
  <c r="O79" i="26"/>
  <c r="Q79" i="26" s="1"/>
  <c r="Q59" i="26"/>
  <c r="L79" i="26"/>
  <c r="N79" i="26" s="1"/>
  <c r="N59" i="26"/>
  <c r="AG79" i="26"/>
  <c r="AI79" i="26" s="1"/>
  <c r="AI59" i="26"/>
  <c r="J82" i="1"/>
  <c r="K86" i="1"/>
  <c r="K85" i="1"/>
  <c r="K84" i="1"/>
  <c r="AA59" i="25"/>
  <c r="AA79" i="25" s="1"/>
  <c r="AC79" i="25" s="1"/>
  <c r="I79" i="24"/>
  <c r="K79" i="24" s="1"/>
  <c r="K59" i="24"/>
  <c r="AA59" i="24"/>
  <c r="AC59" i="24" s="1"/>
  <c r="AC37" i="24"/>
  <c r="F79" i="24"/>
  <c r="H79" i="24" s="1"/>
  <c r="H59" i="24"/>
  <c r="AA79" i="24"/>
  <c r="AC79" i="24" s="1"/>
  <c r="H88" i="1"/>
  <c r="AA59" i="1"/>
  <c r="AC37" i="1"/>
  <c r="I83" i="1"/>
  <c r="H87" i="1"/>
  <c r="AN37" i="26"/>
  <c r="AM58" i="26"/>
  <c r="AN78" i="26"/>
  <c r="AM78" i="26"/>
  <c r="AO78" i="26" s="1"/>
  <c r="F79" i="1"/>
  <c r="H59" i="1"/>
  <c r="C79" i="1"/>
  <c r="E79" i="1" s="1"/>
  <c r="E59" i="1"/>
  <c r="AN58" i="26"/>
  <c r="AM37" i="26"/>
  <c r="G79" i="1"/>
  <c r="P83" i="1"/>
  <c r="P88" i="1" s="1"/>
  <c r="I79" i="1"/>
  <c r="J79" i="1"/>
  <c r="M79" i="1" s="1"/>
  <c r="P79" i="1" s="1"/>
  <c r="S79" i="1" s="1"/>
  <c r="V79" i="1" s="1"/>
  <c r="K83" i="1" l="1"/>
  <c r="I88" i="1"/>
  <c r="AO58" i="26"/>
  <c r="P91" i="1"/>
  <c r="S86" i="1" s="1"/>
  <c r="J90" i="1"/>
  <c r="M85" i="1" s="1"/>
  <c r="M89" i="1"/>
  <c r="P84" i="1" s="1"/>
  <c r="AC59" i="25"/>
  <c r="L86" i="1"/>
  <c r="L91" i="1" s="1"/>
  <c r="K91" i="1"/>
  <c r="L85" i="1"/>
  <c r="L90" i="1" s="1"/>
  <c r="L84" i="1"/>
  <c r="L89" i="1" s="1"/>
  <c r="K89" i="1"/>
  <c r="L79" i="1"/>
  <c r="K79" i="1"/>
  <c r="AM59" i="26"/>
  <c r="AO59" i="26" s="1"/>
  <c r="AO37" i="26"/>
  <c r="AA79" i="1"/>
  <c r="AC79" i="1" s="1"/>
  <c r="AC59" i="1"/>
  <c r="I82" i="1"/>
  <c r="K82" i="1" s="1"/>
  <c r="AN59" i="26"/>
  <c r="AN79" i="26" s="1"/>
  <c r="H79" i="1"/>
  <c r="L83" i="1"/>
  <c r="I87" i="1" l="1"/>
  <c r="K88" i="1"/>
  <c r="N83" i="1"/>
  <c r="L88" i="1"/>
  <c r="L87" i="1" s="1"/>
  <c r="V86" i="1"/>
  <c r="S91" i="1"/>
  <c r="M90" i="1"/>
  <c r="P85" i="1" s="1"/>
  <c r="M82" i="1"/>
  <c r="J87" i="1"/>
  <c r="K87" i="1" s="1"/>
  <c r="K90" i="1"/>
  <c r="M87" i="1"/>
  <c r="S84" i="1"/>
  <c r="P89" i="1"/>
  <c r="AM79" i="26"/>
  <c r="AO79" i="26" s="1"/>
  <c r="N86" i="1"/>
  <c r="N85" i="1"/>
  <c r="N84" i="1"/>
  <c r="O79" i="1"/>
  <c r="N79" i="1"/>
  <c r="L82" i="1"/>
  <c r="N82" i="1" s="1"/>
  <c r="S83" i="1"/>
  <c r="S88" i="1" s="1"/>
  <c r="D86" i="24" l="1"/>
  <c r="V91" i="1"/>
  <c r="AB91" i="1" s="1"/>
  <c r="P90" i="1"/>
  <c r="S85" i="1" s="1"/>
  <c r="P82" i="1"/>
  <c r="S89" i="1"/>
  <c r="V84" i="1" s="1"/>
  <c r="O86" i="1"/>
  <c r="O91" i="1" s="1"/>
  <c r="N91" i="1"/>
  <c r="O85" i="1"/>
  <c r="O90" i="1" s="1"/>
  <c r="N90" i="1"/>
  <c r="O84" i="1"/>
  <c r="O89" i="1" s="1"/>
  <c r="N89" i="1"/>
  <c r="N88" i="1"/>
  <c r="R79" i="1"/>
  <c r="Q79" i="1"/>
  <c r="AM82" i="26"/>
  <c r="O83" i="1"/>
  <c r="N87" i="1"/>
  <c r="Q83" i="1" l="1"/>
  <c r="O88" i="1"/>
  <c r="O87" i="1" s="1"/>
  <c r="D91" i="24"/>
  <c r="AB86" i="24"/>
  <c r="S90" i="1"/>
  <c r="V85" i="1" s="1"/>
  <c r="S82" i="1"/>
  <c r="S87" i="1"/>
  <c r="P87" i="1"/>
  <c r="V89" i="1"/>
  <c r="Q86" i="1"/>
  <c r="Q85" i="1"/>
  <c r="Q84" i="1"/>
  <c r="U79" i="1"/>
  <c r="W79" i="1" s="1"/>
  <c r="T79" i="1"/>
  <c r="O82" i="1"/>
  <c r="Q82" i="1" s="1"/>
  <c r="V83" i="1"/>
  <c r="V88" i="1" s="1"/>
  <c r="AB88" i="1" s="1"/>
  <c r="D84" i="24" l="1"/>
  <c r="AB89" i="1"/>
  <c r="G86" i="24"/>
  <c r="G91" i="24" s="1"/>
  <c r="J86" i="24" s="1"/>
  <c r="J91" i="24" s="1"/>
  <c r="M86" i="24" s="1"/>
  <c r="M91" i="24" s="1"/>
  <c r="P86" i="24" s="1"/>
  <c r="P91" i="24" s="1"/>
  <c r="S86" i="24" s="1"/>
  <c r="S91" i="24" s="1"/>
  <c r="V86" i="24" s="1"/>
  <c r="V91" i="24" s="1"/>
  <c r="V90" i="1"/>
  <c r="D89" i="24"/>
  <c r="AB84" i="24"/>
  <c r="R86" i="1"/>
  <c r="R91" i="1" s="1"/>
  <c r="Q91" i="1"/>
  <c r="R85" i="1"/>
  <c r="R90" i="1" s="1"/>
  <c r="Q90" i="1"/>
  <c r="R84" i="1"/>
  <c r="R89" i="1" s="1"/>
  <c r="Q89" i="1"/>
  <c r="Q88" i="1"/>
  <c r="Q87" i="1"/>
  <c r="R83" i="1"/>
  <c r="V82" i="1"/>
  <c r="V87" i="1" l="1"/>
  <c r="AB90" i="1"/>
  <c r="D86" i="25"/>
  <c r="AB91" i="24"/>
  <c r="T83" i="1"/>
  <c r="R88" i="1"/>
  <c r="R87" i="1" s="1"/>
  <c r="G84" i="24"/>
  <c r="G89" i="24" s="1"/>
  <c r="J84" i="24" s="1"/>
  <c r="J89" i="24" s="1"/>
  <c r="M84" i="24" s="1"/>
  <c r="M89" i="24" s="1"/>
  <c r="P84" i="24" s="1"/>
  <c r="P89" i="24" s="1"/>
  <c r="S84" i="24" s="1"/>
  <c r="D85" i="24"/>
  <c r="AB85" i="24" s="1"/>
  <c r="D83" i="24"/>
  <c r="D88" i="24" s="1"/>
  <c r="AB96" i="1"/>
  <c r="T86" i="1"/>
  <c r="T85" i="1"/>
  <c r="T84" i="1"/>
  <c r="AB95" i="1"/>
  <c r="R82" i="1"/>
  <c r="T82" i="1" s="1"/>
  <c r="D91" i="25" l="1"/>
  <c r="AB86" i="25"/>
  <c r="AB87" i="1"/>
  <c r="D90" i="24"/>
  <c r="G85" i="24" s="1"/>
  <c r="G90" i="24" s="1"/>
  <c r="J85" i="24" s="1"/>
  <c r="J90" i="24" s="1"/>
  <c r="M85" i="24" s="1"/>
  <c r="M90" i="24" s="1"/>
  <c r="P85" i="24" s="1"/>
  <c r="P90" i="24" s="1"/>
  <c r="S85" i="24" s="1"/>
  <c r="S90" i="24" s="1"/>
  <c r="V85" i="24" s="1"/>
  <c r="AB83" i="24"/>
  <c r="S89" i="24"/>
  <c r="V84" i="24" s="1"/>
  <c r="D82" i="24"/>
  <c r="U86" i="1"/>
  <c r="U91" i="1" s="1"/>
  <c r="AA91" i="1" s="1"/>
  <c r="AC91" i="1" s="1"/>
  <c r="T91" i="1"/>
  <c r="U85" i="1"/>
  <c r="U90" i="1" s="1"/>
  <c r="AA90" i="1" s="1"/>
  <c r="AC90" i="1" s="1"/>
  <c r="T90" i="1"/>
  <c r="U84" i="1"/>
  <c r="U89" i="1" s="1"/>
  <c r="AA89" i="1" s="1"/>
  <c r="AC89" i="1" s="1"/>
  <c r="T89" i="1"/>
  <c r="T88" i="1"/>
  <c r="AB82" i="24"/>
  <c r="G83" i="24"/>
  <c r="G88" i="24" s="1"/>
  <c r="T87" i="1"/>
  <c r="U83" i="1"/>
  <c r="W83" i="1" l="1"/>
  <c r="U88" i="1"/>
  <c r="AB94" i="1"/>
  <c r="G86" i="25"/>
  <c r="G91" i="25" s="1"/>
  <c r="J86" i="25" s="1"/>
  <c r="J91" i="25" s="1"/>
  <c r="D87" i="24"/>
  <c r="V89" i="24"/>
  <c r="AB89" i="24" s="1"/>
  <c r="G87" i="24"/>
  <c r="V90" i="24"/>
  <c r="AB90" i="24" s="1"/>
  <c r="W86" i="1"/>
  <c r="W85" i="1"/>
  <c r="W84" i="1"/>
  <c r="G82" i="24"/>
  <c r="U82" i="1"/>
  <c r="W82" i="1" s="1"/>
  <c r="U87" i="1" l="1"/>
  <c r="AA88" i="1"/>
  <c r="D85" i="25"/>
  <c r="D90" i="25" s="1"/>
  <c r="M86" i="25"/>
  <c r="AB85" i="25"/>
  <c r="G85" i="25"/>
  <c r="D84" i="25"/>
  <c r="D89" i="25" s="1"/>
  <c r="C86" i="24"/>
  <c r="C91" i="24" s="1"/>
  <c r="E91" i="24" s="1"/>
  <c r="W91" i="1"/>
  <c r="C85" i="24"/>
  <c r="C90" i="24" s="1"/>
  <c r="E90" i="24" s="1"/>
  <c r="W90" i="1"/>
  <c r="C84" i="24"/>
  <c r="C89" i="24" s="1"/>
  <c r="E89" i="24" s="1"/>
  <c r="W89" i="1"/>
  <c r="AA96" i="1"/>
  <c r="C83" i="24"/>
  <c r="W88" i="1"/>
  <c r="J83" i="24"/>
  <c r="J88" i="24" s="1"/>
  <c r="AC96" i="1" l="1"/>
  <c r="AA87" i="1"/>
  <c r="AC88" i="1"/>
  <c r="E83" i="24"/>
  <c r="C88" i="24"/>
  <c r="M91" i="25"/>
  <c r="G90" i="25"/>
  <c r="J85" i="25" s="1"/>
  <c r="J87" i="24"/>
  <c r="AB84" i="25"/>
  <c r="G84" i="25"/>
  <c r="E86" i="24"/>
  <c r="AA86" i="24"/>
  <c r="E85" i="24"/>
  <c r="AA85" i="24"/>
  <c r="E84" i="24"/>
  <c r="AA84" i="24"/>
  <c r="C82" i="24"/>
  <c r="E82" i="24" s="1"/>
  <c r="AA95" i="1"/>
  <c r="AC95" i="1" s="1"/>
  <c r="W87" i="1"/>
  <c r="AA83" i="24"/>
  <c r="AC83" i="24" s="1"/>
  <c r="J82" i="24"/>
  <c r="C87" i="24" l="1"/>
  <c r="E87" i="24" s="1"/>
  <c r="E88" i="24"/>
  <c r="AA94" i="1"/>
  <c r="AC94" i="1" s="1"/>
  <c r="AC87" i="1"/>
  <c r="J90" i="25"/>
  <c r="M85" i="25" s="1"/>
  <c r="G89" i="25"/>
  <c r="P86" i="25"/>
  <c r="AC86" i="24"/>
  <c r="F86" i="24"/>
  <c r="F91" i="24" s="1"/>
  <c r="H91" i="24" s="1"/>
  <c r="F85" i="24"/>
  <c r="F90" i="24" s="1"/>
  <c r="H90" i="24" s="1"/>
  <c r="AC85" i="24"/>
  <c r="F84" i="24"/>
  <c r="F89" i="24" s="1"/>
  <c r="H89" i="24" s="1"/>
  <c r="AC84" i="24"/>
  <c r="F83" i="24"/>
  <c r="AA82" i="24"/>
  <c r="AC82" i="24" s="1"/>
  <c r="M83" i="24"/>
  <c r="M88" i="24" s="1"/>
  <c r="M90" i="25" l="1"/>
  <c r="P85" i="25" s="1"/>
  <c r="P91" i="25"/>
  <c r="J84" i="25"/>
  <c r="M87" i="24"/>
  <c r="H83" i="24"/>
  <c r="F88" i="24"/>
  <c r="H86" i="24"/>
  <c r="H85" i="24"/>
  <c r="H84" i="24"/>
  <c r="F82" i="24"/>
  <c r="H82" i="24" s="1"/>
  <c r="M82" i="24"/>
  <c r="P90" i="25" l="1"/>
  <c r="S85" i="25" s="1"/>
  <c r="J89" i="25"/>
  <c r="M84" i="25" s="1"/>
  <c r="S86" i="25"/>
  <c r="F87" i="24"/>
  <c r="H87" i="24" s="1"/>
  <c r="H88" i="24"/>
  <c r="I83" i="24"/>
  <c r="I86" i="24"/>
  <c r="I91" i="24" s="1"/>
  <c r="K91" i="24" s="1"/>
  <c r="I85" i="24"/>
  <c r="I90" i="24" s="1"/>
  <c r="K90" i="24" s="1"/>
  <c r="I84" i="24"/>
  <c r="I89" i="24" s="1"/>
  <c r="K89" i="24" s="1"/>
  <c r="P83" i="24"/>
  <c r="P88" i="24" s="1"/>
  <c r="M89" i="25" l="1"/>
  <c r="P84" i="25" s="1"/>
  <c r="S90" i="25"/>
  <c r="V85" i="25" s="1"/>
  <c r="S91" i="25"/>
  <c r="V86" i="25" s="1"/>
  <c r="P87" i="24"/>
  <c r="K83" i="24"/>
  <c r="I88" i="24"/>
  <c r="K86" i="24"/>
  <c r="K85" i="24"/>
  <c r="K84" i="24"/>
  <c r="I82" i="24"/>
  <c r="K82" i="24" s="1"/>
  <c r="P82" i="24"/>
  <c r="V90" i="25" l="1"/>
  <c r="V91" i="25"/>
  <c r="P89" i="25"/>
  <c r="S84" i="25" s="1"/>
  <c r="I87" i="24"/>
  <c r="K87" i="24" s="1"/>
  <c r="K88" i="24"/>
  <c r="L83" i="24"/>
  <c r="L86" i="24"/>
  <c r="L91" i="24" s="1"/>
  <c r="N91" i="24" s="1"/>
  <c r="L85" i="24"/>
  <c r="L90" i="24" s="1"/>
  <c r="N90" i="24" s="1"/>
  <c r="L84" i="24"/>
  <c r="L89" i="24" s="1"/>
  <c r="N89" i="24" s="1"/>
  <c r="S83" i="24"/>
  <c r="S88" i="24" s="1"/>
  <c r="D86" i="26" l="1"/>
  <c r="D91" i="26" s="1"/>
  <c r="AB91" i="25"/>
  <c r="D85" i="26"/>
  <c r="D90" i="26" s="1"/>
  <c r="AB90" i="25"/>
  <c r="G86" i="26"/>
  <c r="S89" i="25"/>
  <c r="V84" i="25" s="1"/>
  <c r="G85" i="26"/>
  <c r="S87" i="24"/>
  <c r="N83" i="24"/>
  <c r="L88" i="24"/>
  <c r="N86" i="24"/>
  <c r="N85" i="24"/>
  <c r="N84" i="24"/>
  <c r="L82" i="24"/>
  <c r="N82" i="24" s="1"/>
  <c r="S82" i="24"/>
  <c r="AH86" i="26" l="1"/>
  <c r="AH85" i="26"/>
  <c r="G90" i="26"/>
  <c r="J85" i="26" s="1"/>
  <c r="G91" i="26"/>
  <c r="J86" i="26" s="1"/>
  <c r="V89" i="25"/>
  <c r="AB89" i="25" s="1"/>
  <c r="L87" i="24"/>
  <c r="N87" i="24" s="1"/>
  <c r="N88" i="24"/>
  <c r="O83" i="24"/>
  <c r="O86" i="24"/>
  <c r="O91" i="24" s="1"/>
  <c r="Q91" i="24" s="1"/>
  <c r="O85" i="24"/>
  <c r="O90" i="24" s="1"/>
  <c r="Q90" i="24" s="1"/>
  <c r="O84" i="24"/>
  <c r="O89" i="24" s="1"/>
  <c r="Q89" i="24" s="1"/>
  <c r="V83" i="24"/>
  <c r="V88" i="24" s="1"/>
  <c r="AB96" i="24" l="1"/>
  <c r="AB88" i="24"/>
  <c r="J91" i="26"/>
  <c r="J90" i="26"/>
  <c r="M85" i="26" s="1"/>
  <c r="D84" i="26"/>
  <c r="D89" i="26" s="1"/>
  <c r="V87" i="24"/>
  <c r="Q83" i="24"/>
  <c r="O88" i="24"/>
  <c r="Q86" i="24"/>
  <c r="O82" i="24"/>
  <c r="Q82" i="24" s="1"/>
  <c r="Q85" i="24"/>
  <c r="Q84" i="24"/>
  <c r="V82" i="24"/>
  <c r="AB87" i="24" l="1"/>
  <c r="AB94" i="24" s="1"/>
  <c r="M90" i="26"/>
  <c r="M86" i="26"/>
  <c r="G84" i="26"/>
  <c r="AH84" i="26"/>
  <c r="O87" i="24"/>
  <c r="Q87" i="24" s="1"/>
  <c r="Q88" i="24"/>
  <c r="R83" i="24"/>
  <c r="R86" i="24"/>
  <c r="R91" i="24" s="1"/>
  <c r="T91" i="24" s="1"/>
  <c r="R85" i="24"/>
  <c r="R90" i="24" s="1"/>
  <c r="T90" i="24" s="1"/>
  <c r="R84" i="24"/>
  <c r="R89" i="24" s="1"/>
  <c r="T89" i="24" s="1"/>
  <c r="AB95" i="24"/>
  <c r="D83" i="25"/>
  <c r="D88" i="25" s="1"/>
  <c r="D87" i="25" l="1"/>
  <c r="AO85" i="26"/>
  <c r="P85" i="26"/>
  <c r="G89" i="26"/>
  <c r="J84" i="26" s="1"/>
  <c r="M91" i="26"/>
  <c r="T83" i="24"/>
  <c r="R88" i="24"/>
  <c r="T86" i="24"/>
  <c r="R82" i="24"/>
  <c r="T82" i="24" s="1"/>
  <c r="T85" i="24"/>
  <c r="T84" i="24"/>
  <c r="AB83" i="25"/>
  <c r="D82" i="25"/>
  <c r="J89" i="26" l="1"/>
  <c r="M84" i="26" s="1"/>
  <c r="P86" i="26"/>
  <c r="AO86" i="26"/>
  <c r="P90" i="26"/>
  <c r="S85" i="26" s="1"/>
  <c r="R87" i="24"/>
  <c r="T87" i="24" s="1"/>
  <c r="T88" i="24"/>
  <c r="U83" i="24"/>
  <c r="U86" i="24"/>
  <c r="U91" i="24" s="1"/>
  <c r="U85" i="24"/>
  <c r="U90" i="24" s="1"/>
  <c r="U84" i="24"/>
  <c r="U89" i="24" s="1"/>
  <c r="AB82" i="25"/>
  <c r="G83" i="25"/>
  <c r="G88" i="25" s="1"/>
  <c r="W89" i="24" l="1"/>
  <c r="AA89" i="24"/>
  <c r="AC89" i="24" s="1"/>
  <c r="W90" i="24"/>
  <c r="AA90" i="24"/>
  <c r="AC90" i="24" s="1"/>
  <c r="W91" i="24"/>
  <c r="AA91" i="24"/>
  <c r="AC91" i="24" s="1"/>
  <c r="M89" i="26"/>
  <c r="V85" i="26"/>
  <c r="S90" i="26"/>
  <c r="P91" i="26"/>
  <c r="S86" i="26" s="1"/>
  <c r="G87" i="25"/>
  <c r="W83" i="24"/>
  <c r="U88" i="24"/>
  <c r="W86" i="24"/>
  <c r="W85" i="24"/>
  <c r="W84" i="24"/>
  <c r="U82" i="24"/>
  <c r="W82" i="24" s="1"/>
  <c r="G82" i="25"/>
  <c r="AA96" i="24" l="1"/>
  <c r="AA88" i="24"/>
  <c r="C83" i="25"/>
  <c r="AO84" i="26"/>
  <c r="S91" i="26"/>
  <c r="V86" i="26" s="1"/>
  <c r="V90" i="26"/>
  <c r="Y85" i="26" s="1"/>
  <c r="P84" i="26"/>
  <c r="U87" i="24"/>
  <c r="W87" i="24" s="1"/>
  <c r="W88" i="24"/>
  <c r="C86" i="25"/>
  <c r="C91" i="25" s="1"/>
  <c r="E91" i="25" s="1"/>
  <c r="C85" i="25"/>
  <c r="C90" i="25" s="1"/>
  <c r="E90" i="25" s="1"/>
  <c r="AA95" i="24"/>
  <c r="AC95" i="24" s="1"/>
  <c r="C84" i="25"/>
  <c r="C89" i="25" s="1"/>
  <c r="E89" i="25" s="1"/>
  <c r="J83" i="25"/>
  <c r="J88" i="25" s="1"/>
  <c r="AA87" i="24" l="1"/>
  <c r="AC88" i="24"/>
  <c r="AC96" i="24"/>
  <c r="E83" i="25"/>
  <c r="C88" i="25"/>
  <c r="AA83" i="25"/>
  <c r="AC83" i="25" s="1"/>
  <c r="Y90" i="26"/>
  <c r="V91" i="26"/>
  <c r="Y86" i="26" s="1"/>
  <c r="P89" i="26"/>
  <c r="S84" i="26" s="1"/>
  <c r="J87" i="25"/>
  <c r="E86" i="25"/>
  <c r="AA86" i="25"/>
  <c r="E85" i="25"/>
  <c r="AA85" i="25"/>
  <c r="E84" i="25"/>
  <c r="AA84" i="25"/>
  <c r="C82" i="25"/>
  <c r="E82" i="25" s="1"/>
  <c r="J82" i="25"/>
  <c r="F83" i="25"/>
  <c r="AC87" i="24" l="1"/>
  <c r="AA94" i="24"/>
  <c r="AC94" i="24" s="1"/>
  <c r="C87" i="25"/>
  <c r="E87" i="25" s="1"/>
  <c r="E88" i="25"/>
  <c r="Y91" i="26"/>
  <c r="AB86" i="26" s="1"/>
  <c r="AB91" i="26" s="1"/>
  <c r="AH91" i="26" s="1"/>
  <c r="AN91" i="26" s="1"/>
  <c r="AB85" i="26"/>
  <c r="AB90" i="26" s="1"/>
  <c r="AH90" i="26" s="1"/>
  <c r="AN90" i="26" s="1"/>
  <c r="S89" i="26"/>
  <c r="H83" i="25"/>
  <c r="F88" i="25"/>
  <c r="F86" i="25"/>
  <c r="F91" i="25" s="1"/>
  <c r="H91" i="25" s="1"/>
  <c r="AC86" i="25"/>
  <c r="F85" i="25"/>
  <c r="F90" i="25" s="1"/>
  <c r="H90" i="25" s="1"/>
  <c r="AC85" i="25"/>
  <c r="F84" i="25"/>
  <c r="F89" i="25" s="1"/>
  <c r="H89" i="25" s="1"/>
  <c r="AC84" i="25"/>
  <c r="AA82" i="25"/>
  <c r="AC82" i="25" s="1"/>
  <c r="M83" i="25"/>
  <c r="M88" i="25" s="1"/>
  <c r="V84" i="26" l="1"/>
  <c r="F87" i="25"/>
  <c r="H87" i="25" s="1"/>
  <c r="H88" i="25"/>
  <c r="M87" i="25"/>
  <c r="H86" i="25"/>
  <c r="H85" i="25"/>
  <c r="F82" i="25"/>
  <c r="H82" i="25" s="1"/>
  <c r="H84" i="25"/>
  <c r="M82" i="25"/>
  <c r="I83" i="25"/>
  <c r="V89" i="26" l="1"/>
  <c r="Y84" i="26" s="1"/>
  <c r="K83" i="25"/>
  <c r="I88" i="25"/>
  <c r="I86" i="25"/>
  <c r="I91" i="25" s="1"/>
  <c r="K91" i="25" s="1"/>
  <c r="I85" i="25"/>
  <c r="I90" i="25" s="1"/>
  <c r="K90" i="25" s="1"/>
  <c r="I84" i="25"/>
  <c r="I89" i="25" s="1"/>
  <c r="K89" i="25" s="1"/>
  <c r="P83" i="25"/>
  <c r="P88" i="25" s="1"/>
  <c r="Y89" i="26" l="1"/>
  <c r="AB84" i="26" s="1"/>
  <c r="AB89" i="26" s="1"/>
  <c r="AH89" i="26" s="1"/>
  <c r="AN89" i="26" s="1"/>
  <c r="I87" i="25"/>
  <c r="K87" i="25" s="1"/>
  <c r="K88" i="25"/>
  <c r="P87" i="25"/>
  <c r="K86" i="25"/>
  <c r="I82" i="25"/>
  <c r="K82" i="25" s="1"/>
  <c r="K85" i="25"/>
  <c r="K84" i="25"/>
  <c r="P82" i="25"/>
  <c r="L83" i="25"/>
  <c r="N83" i="25" l="1"/>
  <c r="L88" i="25"/>
  <c r="L86" i="25"/>
  <c r="L91" i="25" s="1"/>
  <c r="N91" i="25" s="1"/>
  <c r="L85" i="25"/>
  <c r="L90" i="25" s="1"/>
  <c r="N90" i="25" s="1"/>
  <c r="L84" i="25"/>
  <c r="L89" i="25" s="1"/>
  <c r="S83" i="25"/>
  <c r="S88" i="25" s="1"/>
  <c r="N89" i="25" l="1"/>
  <c r="S87" i="25"/>
  <c r="L87" i="25"/>
  <c r="N87" i="25" s="1"/>
  <c r="N88" i="25"/>
  <c r="N86" i="25"/>
  <c r="N85" i="25"/>
  <c r="N84" i="25"/>
  <c r="L82" i="25"/>
  <c r="N82" i="25" s="1"/>
  <c r="S82" i="25"/>
  <c r="O83" i="25"/>
  <c r="Q83" i="25" l="1"/>
  <c r="O88" i="25"/>
  <c r="O86" i="25"/>
  <c r="O91" i="25" s="1"/>
  <c r="Q91" i="25" s="1"/>
  <c r="O85" i="25"/>
  <c r="O90" i="25" s="1"/>
  <c r="Q90" i="25" s="1"/>
  <c r="O84" i="25"/>
  <c r="O89" i="25" s="1"/>
  <c r="V83" i="25"/>
  <c r="V88" i="25" s="1"/>
  <c r="AB96" i="25" l="1"/>
  <c r="AB88" i="25"/>
  <c r="Q89" i="25"/>
  <c r="V87" i="25"/>
  <c r="O87" i="25"/>
  <c r="Q87" i="25" s="1"/>
  <c r="Q88" i="25"/>
  <c r="Q86" i="25"/>
  <c r="Q85" i="25"/>
  <c r="Q84" i="25"/>
  <c r="O82" i="25"/>
  <c r="Q82" i="25" s="1"/>
  <c r="V82" i="25"/>
  <c r="R83" i="25"/>
  <c r="AB87" i="25" l="1"/>
  <c r="AB94" i="25" s="1"/>
  <c r="T83" i="25"/>
  <c r="R88" i="25"/>
  <c r="R86" i="25"/>
  <c r="R91" i="25" s="1"/>
  <c r="T91" i="25" s="1"/>
  <c r="R85" i="25"/>
  <c r="R90" i="25" s="1"/>
  <c r="T90" i="25" s="1"/>
  <c r="R84" i="25"/>
  <c r="R89" i="25" s="1"/>
  <c r="AB95" i="25"/>
  <c r="D83" i="26"/>
  <c r="D88" i="26" s="1"/>
  <c r="D87" i="26" s="1"/>
  <c r="T89" i="25" l="1"/>
  <c r="R87" i="25"/>
  <c r="T87" i="25" s="1"/>
  <c r="T88" i="25"/>
  <c r="T86" i="25"/>
  <c r="R82" i="25"/>
  <c r="T82" i="25" s="1"/>
  <c r="T85" i="25"/>
  <c r="T84" i="25"/>
  <c r="AH83" i="26"/>
  <c r="D82" i="26"/>
  <c r="U83" i="25"/>
  <c r="W83" i="25" l="1"/>
  <c r="U88" i="25"/>
  <c r="AA88" i="25" s="1"/>
  <c r="U86" i="25"/>
  <c r="U91" i="25" s="1"/>
  <c r="U85" i="25"/>
  <c r="U90" i="25" s="1"/>
  <c r="U84" i="25"/>
  <c r="U89" i="25" s="1"/>
  <c r="AA89" i="25" s="1"/>
  <c r="AC89" i="25" s="1"/>
  <c r="G83" i="26"/>
  <c r="G88" i="26" s="1"/>
  <c r="AH82" i="26"/>
  <c r="W90" i="25" l="1"/>
  <c r="AA90" i="25"/>
  <c r="AC90" i="25" s="1"/>
  <c r="AA87" i="25"/>
  <c r="AC88" i="25"/>
  <c r="W91" i="25"/>
  <c r="AA91" i="25"/>
  <c r="AC91" i="25" s="1"/>
  <c r="W89" i="25"/>
  <c r="AA96" i="25"/>
  <c r="G87" i="26"/>
  <c r="U87" i="25"/>
  <c r="W87" i="25" s="1"/>
  <c r="W88" i="25"/>
  <c r="W86" i="25"/>
  <c r="W85" i="25"/>
  <c r="U82" i="25"/>
  <c r="W82" i="25" s="1"/>
  <c r="W84" i="25"/>
  <c r="G82" i="26"/>
  <c r="C83" i="26"/>
  <c r="AC87" i="25" l="1"/>
  <c r="AA94" i="25"/>
  <c r="AC94" i="25" s="1"/>
  <c r="AC96" i="25"/>
  <c r="E83" i="26"/>
  <c r="C88" i="26"/>
  <c r="E88" i="26" s="1"/>
  <c r="C86" i="26"/>
  <c r="C91" i="26" s="1"/>
  <c r="E91" i="26" s="1"/>
  <c r="C85" i="26"/>
  <c r="C90" i="26" s="1"/>
  <c r="E90" i="26" s="1"/>
  <c r="C84" i="26"/>
  <c r="C89" i="26" s="1"/>
  <c r="J83" i="26"/>
  <c r="J88" i="26" s="1"/>
  <c r="AG83" i="26"/>
  <c r="AI83" i="26" s="1"/>
  <c r="E89" i="26" l="1"/>
  <c r="C87" i="26"/>
  <c r="E87" i="26" s="1"/>
  <c r="J87" i="26"/>
  <c r="E86" i="26"/>
  <c r="AG86" i="26"/>
  <c r="AG85" i="26"/>
  <c r="E85" i="26"/>
  <c r="AA95" i="25"/>
  <c r="AC95" i="25" s="1"/>
  <c r="E84" i="26"/>
  <c r="AG84" i="26"/>
  <c r="C82" i="26"/>
  <c r="E82" i="26" s="1"/>
  <c r="J82" i="26"/>
  <c r="F83" i="26"/>
  <c r="H83" i="26" l="1"/>
  <c r="F88" i="26"/>
  <c r="AI86" i="26"/>
  <c r="F86" i="26"/>
  <c r="F91" i="26" s="1"/>
  <c r="H91" i="26" s="1"/>
  <c r="AG82" i="26"/>
  <c r="AI82" i="26" s="1"/>
  <c r="F85" i="26"/>
  <c r="F90" i="26" s="1"/>
  <c r="H90" i="26" s="1"/>
  <c r="AI85" i="26"/>
  <c r="F84" i="26"/>
  <c r="AI84" i="26"/>
  <c r="M83" i="26"/>
  <c r="M88" i="26" s="1"/>
  <c r="H88" i="26" l="1"/>
  <c r="M87" i="26"/>
  <c r="F82" i="26"/>
  <c r="H82" i="26" s="1"/>
  <c r="F89" i="26"/>
  <c r="H89" i="26" s="1"/>
  <c r="H86" i="26"/>
  <c r="H85" i="26"/>
  <c r="H84" i="26"/>
  <c r="AO83" i="26"/>
  <c r="M82" i="26"/>
  <c r="I83" i="26"/>
  <c r="K83" i="26" l="1"/>
  <c r="I88" i="26"/>
  <c r="F87" i="26"/>
  <c r="H87" i="26" s="1"/>
  <c r="I86" i="26"/>
  <c r="I91" i="26" s="1"/>
  <c r="K91" i="26" s="1"/>
  <c r="I85" i="26"/>
  <c r="I90" i="26" s="1"/>
  <c r="K90" i="26" s="1"/>
  <c r="I84" i="26"/>
  <c r="I89" i="26" s="1"/>
  <c r="AN82" i="26"/>
  <c r="AO82" i="26" s="1"/>
  <c r="P83" i="26"/>
  <c r="P88" i="26" s="1"/>
  <c r="K89" i="26" l="1"/>
  <c r="I87" i="26"/>
  <c r="K87" i="26" s="1"/>
  <c r="K88" i="26"/>
  <c r="P87" i="26"/>
  <c r="K86" i="26"/>
  <c r="K85" i="26"/>
  <c r="K84" i="26"/>
  <c r="I82" i="26"/>
  <c r="K82" i="26" s="1"/>
  <c r="P82" i="26"/>
  <c r="L83" i="26"/>
  <c r="N83" i="26" l="1"/>
  <c r="L88" i="26"/>
  <c r="L86" i="26"/>
  <c r="L91" i="26" s="1"/>
  <c r="N91" i="26" s="1"/>
  <c r="L85" i="26"/>
  <c r="L90" i="26" s="1"/>
  <c r="N90" i="26" s="1"/>
  <c r="L84" i="26"/>
  <c r="L89" i="26" s="1"/>
  <c r="S83" i="26"/>
  <c r="S88" i="26" s="1"/>
  <c r="N89" i="26" l="1"/>
  <c r="S87" i="26"/>
  <c r="L87" i="26"/>
  <c r="N87" i="26" s="1"/>
  <c r="N88" i="26"/>
  <c r="N86" i="26"/>
  <c r="N85" i="26"/>
  <c r="N84" i="26"/>
  <c r="L82" i="26"/>
  <c r="N82" i="26" s="1"/>
  <c r="S82" i="26"/>
  <c r="O83" i="26"/>
  <c r="Q83" i="26" l="1"/>
  <c r="O88" i="26"/>
  <c r="O86" i="26"/>
  <c r="O91" i="26" s="1"/>
  <c r="Q91" i="26" s="1"/>
  <c r="O85" i="26"/>
  <c r="O90" i="26" s="1"/>
  <c r="Q90" i="26" s="1"/>
  <c r="O84" i="26"/>
  <c r="O89" i="26" s="1"/>
  <c r="V83" i="26"/>
  <c r="V88" i="26" s="1"/>
  <c r="Q89" i="26" l="1"/>
  <c r="O87" i="26"/>
  <c r="Q87" i="26" s="1"/>
  <c r="Q88" i="26"/>
  <c r="V87" i="26"/>
  <c r="Q86" i="26"/>
  <c r="Q85" i="26"/>
  <c r="Q84" i="26"/>
  <c r="O82" i="26"/>
  <c r="Q82" i="26" s="1"/>
  <c r="V82" i="26"/>
  <c r="R83" i="26"/>
  <c r="T83" i="26" l="1"/>
  <c r="R88" i="26"/>
  <c r="R86" i="26"/>
  <c r="R91" i="26" s="1"/>
  <c r="T91" i="26" s="1"/>
  <c r="R85" i="26"/>
  <c r="R90" i="26" s="1"/>
  <c r="T90" i="26" s="1"/>
  <c r="R84" i="26"/>
  <c r="R89" i="26" s="1"/>
  <c r="Y83" i="26"/>
  <c r="Y88" i="26" s="1"/>
  <c r="AH95" i="26"/>
  <c r="AN95" i="26" l="1"/>
  <c r="T89" i="26"/>
  <c r="Y87" i="26"/>
  <c r="R87" i="26"/>
  <c r="T87" i="26" s="1"/>
  <c r="T88" i="26"/>
  <c r="T86" i="26"/>
  <c r="T85" i="26"/>
  <c r="T84" i="26"/>
  <c r="R82" i="26"/>
  <c r="T82" i="26" s="1"/>
  <c r="Y82" i="26"/>
  <c r="U83" i="26"/>
  <c r="W83" i="26" l="1"/>
  <c r="U88" i="26"/>
  <c r="U86" i="26"/>
  <c r="U91" i="26" s="1"/>
  <c r="W91" i="26" s="1"/>
  <c r="U85" i="26"/>
  <c r="U90" i="26" s="1"/>
  <c r="W90" i="26" s="1"/>
  <c r="U84" i="26"/>
  <c r="U89" i="26" s="1"/>
  <c r="AB83" i="26"/>
  <c r="AB88" i="26" s="1"/>
  <c r="AH96" i="26" l="1"/>
  <c r="AH88" i="26"/>
  <c r="AN88" i="26" s="1"/>
  <c r="AN87" i="26" s="1"/>
  <c r="AN94" i="26" s="1"/>
  <c r="W89" i="26"/>
  <c r="AB87" i="26"/>
  <c r="U87" i="26"/>
  <c r="W87" i="26" s="1"/>
  <c r="W88" i="26"/>
  <c r="W86" i="26"/>
  <c r="W85" i="26"/>
  <c r="W84" i="26"/>
  <c r="U82" i="26"/>
  <c r="W82" i="26" s="1"/>
  <c r="AB82" i="26"/>
  <c r="X83" i="26"/>
  <c r="AN96" i="26" l="1"/>
  <c r="AH87" i="26"/>
  <c r="Z83" i="26"/>
  <c r="X88" i="26"/>
  <c r="X86" i="26"/>
  <c r="X91" i="26" s="1"/>
  <c r="Z91" i="26" s="1"/>
  <c r="X85" i="26"/>
  <c r="X90" i="26" s="1"/>
  <c r="Z90" i="26" s="1"/>
  <c r="X84" i="26"/>
  <c r="X89" i="26" s="1"/>
  <c r="AG95" i="26"/>
  <c r="AM95" i="26" l="1"/>
  <c r="AO95" i="26" s="1"/>
  <c r="AI95" i="26"/>
  <c r="AH94" i="26"/>
  <c r="Z89" i="26"/>
  <c r="X87" i="26"/>
  <c r="Z87" i="26" s="1"/>
  <c r="Z88" i="26"/>
  <c r="Z86" i="26"/>
  <c r="Z85" i="26"/>
  <c r="Z84" i="26"/>
  <c r="X82" i="26"/>
  <c r="Z82" i="26" s="1"/>
  <c r="AA83" i="26"/>
  <c r="AC83" i="26" l="1"/>
  <c r="AA88" i="26"/>
  <c r="AG88" i="26" s="1"/>
  <c r="AA86" i="26"/>
  <c r="AA91" i="26" s="1"/>
  <c r="AA85" i="26"/>
  <c r="AA90" i="26" s="1"/>
  <c r="AA84" i="26"/>
  <c r="AA89" i="26" s="1"/>
  <c r="AG89" i="26" s="1"/>
  <c r="AC91" i="26" l="1"/>
  <c r="AG91" i="26"/>
  <c r="AC90" i="26"/>
  <c r="AG90" i="26"/>
  <c r="AM89" i="26"/>
  <c r="AO89" i="26" s="1"/>
  <c r="AI89" i="26"/>
  <c r="AM88" i="26"/>
  <c r="AG87" i="26"/>
  <c r="AI88" i="26"/>
  <c r="AC89" i="26"/>
  <c r="AG96" i="26"/>
  <c r="AA87" i="26"/>
  <c r="AC87" i="26" s="1"/>
  <c r="AC88" i="26"/>
  <c r="AC86" i="26"/>
  <c r="AC85" i="26"/>
  <c r="AC84" i="26"/>
  <c r="AA82" i="26"/>
  <c r="AC82" i="26" s="1"/>
  <c r="AM96" i="26" l="1"/>
  <c r="AO96" i="26" s="1"/>
  <c r="AI96" i="26"/>
  <c r="AM91" i="26"/>
  <c r="AO91" i="26" s="1"/>
  <c r="AI91" i="26"/>
  <c r="AM90" i="26"/>
  <c r="AO90" i="26" s="1"/>
  <c r="AI90" i="26"/>
  <c r="AO88" i="26"/>
  <c r="AG94" i="26"/>
  <c r="AI94" i="26" s="1"/>
  <c r="AI87" i="26"/>
  <c r="AM87" i="26" l="1"/>
  <c r="AM94" i="26" s="1"/>
  <c r="AO94" i="26" s="1"/>
  <c r="AO87" i="26" l="1"/>
</calcChain>
</file>

<file path=xl/sharedStrings.xml><?xml version="1.0" encoding="utf-8"?>
<sst xmlns="http://schemas.openxmlformats.org/spreadsheetml/2006/main" count="1627" uniqueCount="225">
  <si>
    <t>Ist</t>
  </si>
  <si>
    <t>Plan</t>
  </si>
  <si>
    <t>Tage/ Wochentag eintragen!</t>
  </si>
  <si>
    <t>Positionen</t>
  </si>
  <si>
    <t>Einzahlungen</t>
  </si>
  <si>
    <t>Auszahlungen</t>
  </si>
  <si>
    <t>Vorsteuererstattungen</t>
  </si>
  <si>
    <t>Umsatzsteuerabführung</t>
  </si>
  <si>
    <t>I.</t>
  </si>
  <si>
    <t>A.</t>
  </si>
  <si>
    <t>1.</t>
  </si>
  <si>
    <t>2.</t>
  </si>
  <si>
    <t>3.</t>
  </si>
  <si>
    <t>Einzahlungen aus außerordentlichen Posten</t>
  </si>
  <si>
    <t>4.</t>
  </si>
  <si>
    <t>Ertragsteuerzahlungen</t>
  </si>
  <si>
    <t>5.</t>
  </si>
  <si>
    <t>6.</t>
  </si>
  <si>
    <t xml:space="preserve">B. </t>
  </si>
  <si>
    <t>7.</t>
  </si>
  <si>
    <t>8.</t>
  </si>
  <si>
    <t>Auszahlungen für Energiekosten</t>
  </si>
  <si>
    <t>11.</t>
  </si>
  <si>
    <t>12.</t>
  </si>
  <si>
    <t>Auszahlungen aus außerordentlichen Posten</t>
  </si>
  <si>
    <t>13.</t>
  </si>
  <si>
    <t>14.</t>
  </si>
  <si>
    <t>15.</t>
  </si>
  <si>
    <t>II.</t>
  </si>
  <si>
    <t>17.</t>
  </si>
  <si>
    <t xml:space="preserve">Einzahlungen aus Abgängen von Gegenständen des immateriellen Anlagevermögens </t>
  </si>
  <si>
    <t>18.</t>
  </si>
  <si>
    <t>Einzahlungen aus Abgängen von Gegenständen des Sachanlagevermögens</t>
  </si>
  <si>
    <t>19.</t>
  </si>
  <si>
    <t>Einzahlungen aus Abgängen von Gegenständen des Finanzanlagevermögens</t>
  </si>
  <si>
    <t>20.</t>
  </si>
  <si>
    <t>Einzahlungen aus Abgängen aus dem Konsolidierungskreis</t>
  </si>
  <si>
    <t>21.</t>
  </si>
  <si>
    <t>Einzahlungen aufgrund von Finanzmittelanlagen im Rahmen der kurzfristigen Finanzdisposition</t>
  </si>
  <si>
    <t>22.</t>
  </si>
  <si>
    <t>23.</t>
  </si>
  <si>
    <t>Erhaltene Zinsen</t>
  </si>
  <si>
    <t>24.</t>
  </si>
  <si>
    <t xml:space="preserve">Erhaltene Dividenden </t>
  </si>
  <si>
    <t>25.</t>
  </si>
  <si>
    <t>26.</t>
  </si>
  <si>
    <t>Auszahlungen für Investitionen in das immaterielle Anlagevermögen</t>
  </si>
  <si>
    <t>27.</t>
  </si>
  <si>
    <t xml:space="preserve">Auszahlungen für Investitionen in das Sachanlagvermögen </t>
  </si>
  <si>
    <t>28.</t>
  </si>
  <si>
    <t>Auszahlungen für Investitionen in das Finanzanlagevermögen</t>
  </si>
  <si>
    <t>29.</t>
  </si>
  <si>
    <t xml:space="preserve">Auszahlungen für Zugänge zum Konsolidierungskreis </t>
  </si>
  <si>
    <t>30.</t>
  </si>
  <si>
    <t xml:space="preserve">Auszahlungen aufgrund von Finanzmittelanlagen im Rahmen der kurzfristigen Finanzdisposition </t>
  </si>
  <si>
    <t>31.</t>
  </si>
  <si>
    <t>32.</t>
  </si>
  <si>
    <t>III.</t>
  </si>
  <si>
    <t xml:space="preserve">A. </t>
  </si>
  <si>
    <t>35.</t>
  </si>
  <si>
    <t xml:space="preserve">Einzahlungen Eigenkapitalzuführungen von Gesellschaftern des Mutterunternehmens </t>
  </si>
  <si>
    <t>36.</t>
  </si>
  <si>
    <t>Einzahlungen Eigenkapitalzuführungen von anderen Gesellschaftern</t>
  </si>
  <si>
    <t>37.</t>
  </si>
  <si>
    <t xml:space="preserve">Einzahlungen aus der Begebung von Anleihen und der Aufnahme von (Finanz-) Krediten </t>
  </si>
  <si>
    <t>38.</t>
  </si>
  <si>
    <t>Einzahlungen aus erhaltenen Zuschüssen/Zuwendungen</t>
  </si>
  <si>
    <t>39.</t>
  </si>
  <si>
    <t>40.</t>
  </si>
  <si>
    <t>41.</t>
  </si>
  <si>
    <t>Auszahlungen aus Eigenkapitalherabsetzung des Mutterunternehmens</t>
  </si>
  <si>
    <t>42.</t>
  </si>
  <si>
    <t>Auszahlungen aus Eigenkapitalherabsetzung anderer Gesellschafter</t>
  </si>
  <si>
    <t>43.</t>
  </si>
  <si>
    <t>Auszahlungen aus der Tilgung von Anleihen und (Finanz-) Krediten</t>
  </si>
  <si>
    <t>44.</t>
  </si>
  <si>
    <t>Auszahlungen außerordentlichen Posten</t>
  </si>
  <si>
    <t>45.</t>
  </si>
  <si>
    <t>Gezahlte Zinsen</t>
  </si>
  <si>
    <t>46.</t>
  </si>
  <si>
    <t>Gezahlte Dividenden an Gesellschafter des Mutterunternehmens</t>
  </si>
  <si>
    <t>47.</t>
  </si>
  <si>
    <t>Gezahlte Dividenden an andere Gesellschafter</t>
  </si>
  <si>
    <t>49.</t>
  </si>
  <si>
    <t xml:space="preserve">Einzahlungen von Kunden für den Verkauf von Erzeugnissen, Waren und Dienstleistungen </t>
  </si>
  <si>
    <t>Ertragsteuerzahlungen (Erstattungen)</t>
  </si>
  <si>
    <t>Cash Management</t>
  </si>
  <si>
    <t>Großkunde A</t>
  </si>
  <si>
    <t>Großkunde B</t>
  </si>
  <si>
    <t>Großkunde C</t>
  </si>
  <si>
    <t>sonstige Kunden</t>
  </si>
  <si>
    <t>Auszahlungen für Fremdleistungen (Dienstleistungen)</t>
  </si>
  <si>
    <t>Auszahlungen für Rohstoffe</t>
  </si>
  <si>
    <t>Auszahlungen für sonstige Hilfs-oder Betriebsstoffe</t>
  </si>
  <si>
    <t>Auszahlungen an die Sozialversicherungsträger</t>
  </si>
  <si>
    <t>Auszahlungen für Versicherungsprämien</t>
  </si>
  <si>
    <t>Auszahlungen für Miete oder Pacht</t>
  </si>
  <si>
    <t>Auszahlungen für Leasing</t>
  </si>
  <si>
    <t>Auszahlungen für Instandhaltung (für Werkhallen, Fahrzeuge, Büros,...)</t>
  </si>
  <si>
    <t>Auszahlungen für Reise-/Fahrtkosten (z.B. Treibstoff für Dienstfahrzeuge)</t>
  </si>
  <si>
    <t>Auszahlungen für Kommunikation (Telefon, Internet, Porto)</t>
  </si>
  <si>
    <t>9.</t>
  </si>
  <si>
    <t>10.</t>
  </si>
  <si>
    <t>16.</t>
  </si>
  <si>
    <t>33.</t>
  </si>
  <si>
    <t>34.</t>
  </si>
  <si>
    <t>48.</t>
  </si>
  <si>
    <t>50.</t>
  </si>
  <si>
    <t>51.</t>
  </si>
  <si>
    <t>Wochenzusammenfassung</t>
  </si>
  <si>
    <t>Sonstige Auszahlungen, die nicht der Investitions- oder Finanzierungstätigkeit zuzuordnen sind</t>
  </si>
  <si>
    <t>Auszahlungen an Lieferanten und Beschäftigte</t>
  </si>
  <si>
    <t>Auszahlung von Löhnen/Gehältern an das Personal</t>
  </si>
  <si>
    <t>Sonstige Einzahlungen, die nicht der Investitions- oder Finanzierungstätigkeit zuzuordnen sind</t>
  </si>
  <si>
    <t>Abführung der Lohnsteuer/SolZ/KiSt an das Finanzamt</t>
  </si>
  <si>
    <t xml:space="preserve"> +/- Wechselkurs- und bewertungsbedingte Veränderungen des Nettogeldfonds</t>
  </si>
  <si>
    <t xml:space="preserve"> +/- Konsolidierungskreisbedingte Änderungen des Nettogeldfonds</t>
  </si>
  <si>
    <t>Bank A</t>
  </si>
  <si>
    <t>Bank B</t>
  </si>
  <si>
    <t>Kasse</t>
  </si>
  <si>
    <t>Wertpapiere mit Restlaufzeit &lt; 1 Monat</t>
  </si>
  <si>
    <t xml:space="preserve"> + Nettogeldfonds am Anfang des Tages</t>
  </si>
  <si>
    <t>Nettogeldfonds am Ende des Tages</t>
  </si>
  <si>
    <t xml:space="preserve"> + Nettogeldfonds am Anfang der Woche</t>
  </si>
  <si>
    <t>Nettogeldfonds am Ende der Woche</t>
  </si>
  <si>
    <t>Zwischenfinanzierungsbedarf</t>
  </si>
  <si>
    <t>Zwischenfinanzierungsbedarf der Woche</t>
  </si>
  <si>
    <t xml:space="preserve">maximaler Zwischenfinanzierungsbedarf </t>
  </si>
  <si>
    <t>maximaler Zwischenfinanzierungsbedarf = größte Abweichung des Nettogeldfonds von Null innerhalb der Woche</t>
  </si>
  <si>
    <t>Monats-Kapitalflussrechnung</t>
  </si>
  <si>
    <t>Zwischenfinanzierungsbedarf des Monats</t>
  </si>
  <si>
    <t>maximaler Zwischenfinanzierungsbedarf des Monats</t>
  </si>
  <si>
    <t xml:space="preserve"> + Nettogeldfonds am Anfang des Monats</t>
  </si>
  <si>
    <t>Nettogeldfonds am Ende des Monats</t>
  </si>
  <si>
    <t>maximaler Zwischenfinanzierungsbedarf = größte Abweichung des Nettogeldfonds von Null innerhalb des Monats</t>
  </si>
  <si>
    <t>Free Cash Flow der Woche</t>
  </si>
  <si>
    <t xml:space="preserve">Total Cash Flow der Woche </t>
  </si>
  <si>
    <t>Free Cash Flow des Monats</t>
  </si>
  <si>
    <t>Total Cash Flow des Monats</t>
  </si>
  <si>
    <t>Laufende Geschäftstätigkeit</t>
  </si>
  <si>
    <t>Summe der Einzahlungen aus der laufenden Geschäftstätigkeit</t>
  </si>
  <si>
    <t>Summe der Auszahlungen aus der laufenden Geschäftstätigkeit</t>
  </si>
  <si>
    <t>Cash Flow aus der laufenden Geschäftstätigkeit des Tages</t>
  </si>
  <si>
    <t>Investitionstätigkeit</t>
  </si>
  <si>
    <t>Summe der Einzahlungen aus der Investitionstätigkeit</t>
  </si>
  <si>
    <t>Summe der Auszahlungen aus der Investitionstätigkeit</t>
  </si>
  <si>
    <t>Cash Flow aus der Investitionstätigkeit des Tages</t>
  </si>
  <si>
    <r>
      <t xml:space="preserve">Free Cash Flow des Tages </t>
    </r>
    <r>
      <rPr>
        <b/>
        <sz val="10"/>
        <rFont val="Arial"/>
        <family val="2"/>
      </rPr>
      <t>(13. + 30.)</t>
    </r>
  </si>
  <si>
    <t>Finanzierungstätigkeit</t>
  </si>
  <si>
    <t>Summe der Einzahlungen aus der Finanzierungstätigkeit</t>
  </si>
  <si>
    <t>Summe der Auszahlungen aus der Finanzierungstätigkeit</t>
  </si>
  <si>
    <t>Cash Flow aus der Finanzierungstätigkeit des Tages</t>
  </si>
  <si>
    <r>
      <t xml:space="preserve">Total Cash Flow des Tages </t>
    </r>
    <r>
      <rPr>
        <b/>
        <sz val="9"/>
        <rFont val="Arial"/>
        <family val="2"/>
      </rPr>
      <t>(31. + 46.)</t>
    </r>
  </si>
  <si>
    <t>Abweichung</t>
  </si>
  <si>
    <t>Cash Flow aus der laufenden Geschäftstätigkeit des Monats</t>
  </si>
  <si>
    <t>Cash Flow aus der Investitionstätigkeit des Monats</t>
  </si>
  <si>
    <t>Cash Flow aus der Finanzierungstätigkeit des Monats</t>
  </si>
  <si>
    <t>Cash Flow aus der Finanzierungstätigkeit der Woche</t>
  </si>
  <si>
    <t>Cash Flow aus der Investitionstätigkeit der Woche</t>
  </si>
  <si>
    <t>Cash Flow der laufenden Geschäftstätigkeit der Woche</t>
  </si>
  <si>
    <t>Annahmen:</t>
  </si>
  <si>
    <t>Es ist der 25. des laufenden Monats</t>
  </si>
  <si>
    <t>Das Cash Management des Folgemonats soll geplant werden</t>
  </si>
  <si>
    <t>Für die erste Woche des zu planenden Monats werden zudem fortlaufend Plan-Ist-Vergleiche durchgeführt (=sobald die Zahlungen erfolgt sind)</t>
  </si>
  <si>
    <t>Tag</t>
  </si>
  <si>
    <t xml:space="preserve">Mietauszahlung für diesen Monat </t>
  </si>
  <si>
    <t>Auszahlung der Umsatzsteuerzahllast</t>
  </si>
  <si>
    <t>Vorauszahlung der geschätzten SV-Beiträge</t>
  </si>
  <si>
    <t>Auszahlung für Versicherungsprämie</t>
  </si>
  <si>
    <t>Auzahlung für Instandhaltungskosten</t>
  </si>
  <si>
    <t xml:space="preserve">Abführung der Lohnsteuer an das Finanzamt </t>
  </si>
  <si>
    <t>Auszahlung für Leasing der Firmenfahrzeuge</t>
  </si>
  <si>
    <t>Auszahlung für Leasing einer Maschine</t>
  </si>
  <si>
    <t>Abschlagszahlung für Energiekosten</t>
  </si>
  <si>
    <t>Auszahlung für Treibstoff der Firmenfahrzeuge (Sammelabrechnung der Tankkarten)</t>
  </si>
  <si>
    <t>maximaler Zwischenfinanzierungsbedarf des gesamten Nettogeldfonds</t>
  </si>
  <si>
    <t>maximale Unterdeckung eines Posten (Konto/Kasse) des Nettogeldfonds</t>
  </si>
  <si>
    <t>Einzahlung eines sonstigen Kunden</t>
  </si>
  <si>
    <t>Zahlung der Kfz-Steuer eines Firmenfahrzeuges</t>
  </si>
  <si>
    <t>So</t>
  </si>
  <si>
    <t>Mo</t>
  </si>
  <si>
    <t>Di</t>
  </si>
  <si>
    <t>Mi</t>
  </si>
  <si>
    <t>Do</t>
  </si>
  <si>
    <t>Fr</t>
  </si>
  <si>
    <t>Sa</t>
  </si>
  <si>
    <t>Auszahlung für Rohstoffe (Großbestellung unter Nutzung einer Rabattaktion)</t>
  </si>
  <si>
    <t>Auszahlungen für Sonstiges (Büromaterial, Software,..)</t>
  </si>
  <si>
    <t>Auszahlungen für Sonstiges (Büromaterial, Software, Kfz-Steuer)</t>
  </si>
  <si>
    <t>Auszahlungen für Telekomunikationsdienste</t>
  </si>
  <si>
    <t>Umbuchungen innerhalb des Nettogeldfonds</t>
  </si>
  <si>
    <t>Umbuchung des Kredites von Bank B auf Bank A: Geldeingang auf Bank A am 19.</t>
  </si>
  <si>
    <t>Umbuchung des Kredites von Bank B auf Bank A: Auszahlung von Bank B am 18.</t>
  </si>
  <si>
    <t>Einzahlung aus Verkauf von Erzeugnissen an sonstige Kunden</t>
  </si>
  <si>
    <t>Einzahlung aus Verkauf einer alten Maschine (Anlagenabgang)</t>
  </si>
  <si>
    <t>Einzahlung aus der Gutschrift von Zinsen</t>
  </si>
  <si>
    <t>Auszahlung aus der Tilgung von Krediten</t>
  </si>
  <si>
    <t>Woche 1</t>
  </si>
  <si>
    <t>Geschäftsvorfall</t>
  </si>
  <si>
    <t>Woche 2</t>
  </si>
  <si>
    <t>Woche 3</t>
  </si>
  <si>
    <t>Grund für Abweichung</t>
  </si>
  <si>
    <t>Qualitätsmangel</t>
  </si>
  <si>
    <t>Eine Betankung eines PKW war bei der Planung der Auszahlung noch nicht mit erfasst</t>
  </si>
  <si>
    <t>Aufschlag für Sonderlieferung einer Palette</t>
  </si>
  <si>
    <t>Mietminderung wegen undichtem Dach</t>
  </si>
  <si>
    <t>Konto A</t>
  </si>
  <si>
    <t>Konto B</t>
  </si>
  <si>
    <t>alle anderen Zahlungen sowie Einzahlungen/Auszahlungen aus außerordentlichen Posten</t>
  </si>
  <si>
    <t>die Kasse wurde nicht mit Zahlungen belegt</t>
  </si>
  <si>
    <t>Auflösung der Wertpapiere und Einzahlung auf Konto A</t>
  </si>
  <si>
    <t>Blitzüberweisung von Konto A auf Konto B</t>
  </si>
  <si>
    <t>Woche 4</t>
  </si>
  <si>
    <t>Zuordnung der Geschäftsvorfälle nach Wirkung auf die einzelnen Posten des Nettogeldfonds</t>
  </si>
  <si>
    <t>Anhand beispielhafter Geschäftsvorfälle für ein kleineres mittelständisches Unternehmen soll die Funktionsweise des vorliegenden Tools simuliert werden.</t>
  </si>
  <si>
    <t>Aufgrund einer Dauerfristverlängerung erfolgt die Abführung der Umsatzsteuerzahllast für den vorletzten Monat des zu planenden Monats</t>
  </si>
  <si>
    <t>laufende Geschäftstätigkeit (ausgenommen Einzahlungen/Auszahlungen aus außerordentlichen Posten)</t>
  </si>
  <si>
    <t>Auszahlung für den Kauf von Rohstoffen</t>
  </si>
  <si>
    <t>Einzahlung aus Verkauf von Erzeugnissen an Großkunde B</t>
  </si>
  <si>
    <t>Einzahlung aus Verkauf von Erzeugnissen an Großkunde A</t>
  </si>
  <si>
    <t>Auszahlung fürden Kauf von Büromaterial</t>
  </si>
  <si>
    <t>Einzahlung aus Aufnahme eines mittelfristigen Kredites</t>
  </si>
  <si>
    <t>Einzahlung aus Verkauf von Erzeugnissen an Großkunde C</t>
  </si>
  <si>
    <t>Auszahlung für Ersatzinvestition in eine neue Maschine</t>
  </si>
  <si>
    <t>Lohn- und Gehaltszahlungen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</si>
</sst>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4">
    <xf numFmtId="0" fontId="0" fillId="0" borderId="0" xfId="0"/>
    <xf numFmtId="0" fontId="2" fillId="3" borderId="9" xfId="0" applyFont="1" applyFill="1" applyBorder="1" applyAlignment="1">
      <alignment horizontal="center"/>
    </xf>
    <xf numFmtId="44" fontId="2" fillId="0" borderId="7" xfId="1" applyFont="1" applyBorder="1"/>
    <xf numFmtId="44" fontId="2" fillId="0" borderId="0" xfId="1" applyFont="1" applyBorder="1"/>
    <xf numFmtId="0" fontId="2" fillId="3" borderId="12" xfId="0" applyFont="1" applyFill="1" applyBorder="1" applyAlignment="1">
      <alignment horizontal="center"/>
    </xf>
    <xf numFmtId="44" fontId="2" fillId="0" borderId="8" xfId="1" applyFont="1" applyBorder="1"/>
    <xf numFmtId="0" fontId="2" fillId="0" borderId="1" xfId="0" applyFont="1" applyBorder="1"/>
    <xf numFmtId="44" fontId="2" fillId="0" borderId="7" xfId="1" applyFont="1" applyFill="1" applyBorder="1"/>
    <xf numFmtId="0" fontId="6" fillId="0" borderId="0" xfId="0" applyFont="1"/>
    <xf numFmtId="44" fontId="6" fillId="2" borderId="6" xfId="1" applyFont="1" applyFill="1" applyBorder="1"/>
    <xf numFmtId="44" fontId="5" fillId="2" borderId="7" xfId="1" applyFont="1" applyFill="1" applyBorder="1"/>
    <xf numFmtId="44" fontId="6" fillId="2" borderId="0" xfId="1" applyFont="1" applyFill="1" applyBorder="1"/>
    <xf numFmtId="44" fontId="5" fillId="2" borderId="8" xfId="1" applyFont="1" applyFill="1" applyBorder="1"/>
    <xf numFmtId="44" fontId="5" fillId="2" borderId="13" xfId="1" applyFont="1" applyFill="1" applyBorder="1"/>
    <xf numFmtId="0" fontId="4" fillId="0" borderId="0" xfId="2" applyFont="1" applyFill="1" applyBorder="1"/>
    <xf numFmtId="0" fontId="4" fillId="0" borderId="0" xfId="2" applyFont="1" applyBorder="1"/>
    <xf numFmtId="0" fontId="4" fillId="0" borderId="0" xfId="3" applyFont="1" applyBorder="1"/>
    <xf numFmtId="0" fontId="4" fillId="0" borderId="0" xfId="3" applyFont="1" applyFill="1" applyBorder="1"/>
    <xf numFmtId="44" fontId="6" fillId="5" borderId="6" xfId="1" applyFont="1" applyFill="1" applyBorder="1"/>
    <xf numFmtId="0" fontId="10" fillId="0" borderId="0" xfId="0" applyFont="1"/>
    <xf numFmtId="0" fontId="8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4" fillId="0" borderId="0" xfId="0" applyFont="1" applyFill="1" applyBorder="1"/>
    <xf numFmtId="0" fontId="5" fillId="5" borderId="0" xfId="0" applyFont="1" applyFill="1" applyBorder="1"/>
    <xf numFmtId="0" fontId="2" fillId="0" borderId="12" xfId="0" applyFont="1" applyBorder="1" applyAlignment="1">
      <alignment horizontal="center"/>
    </xf>
    <xf numFmtId="0" fontId="7" fillId="6" borderId="18" xfId="2" applyFont="1" applyFill="1" applyBorder="1"/>
    <xf numFmtId="0" fontId="3" fillId="4" borderId="1" xfId="2" applyFont="1" applyFill="1" applyBorder="1"/>
    <xf numFmtId="0" fontId="3" fillId="2" borderId="15" xfId="0" applyFont="1" applyFill="1" applyBorder="1"/>
    <xf numFmtId="0" fontId="3" fillId="2" borderId="10" xfId="0" applyFont="1" applyFill="1" applyBorder="1"/>
    <xf numFmtId="0" fontId="5" fillId="2" borderId="16" xfId="0" applyFont="1" applyFill="1" applyBorder="1"/>
    <xf numFmtId="0" fontId="4" fillId="0" borderId="16" xfId="0" applyFont="1" applyFill="1" applyBorder="1"/>
    <xf numFmtId="0" fontId="5" fillId="5" borderId="16" xfId="0" applyFont="1" applyFill="1" applyBorder="1"/>
    <xf numFmtId="44" fontId="6" fillId="2" borderId="8" xfId="1" applyFont="1" applyFill="1" applyBorder="1"/>
    <xf numFmtId="0" fontId="4" fillId="0" borderId="16" xfId="2" applyFont="1" applyBorder="1"/>
    <xf numFmtId="0" fontId="4" fillId="0" borderId="16" xfId="2" applyFont="1" applyFill="1" applyBorder="1"/>
    <xf numFmtId="0" fontId="7" fillId="6" borderId="19" xfId="2" applyFont="1" applyFill="1" applyBorder="1"/>
    <xf numFmtId="44" fontId="10" fillId="6" borderId="20" xfId="1" applyFont="1" applyFill="1" applyBorder="1"/>
    <xf numFmtId="0" fontId="3" fillId="2" borderId="16" xfId="0" applyFont="1" applyFill="1" applyBorder="1"/>
    <xf numFmtId="0" fontId="4" fillId="0" borderId="16" xfId="3" applyFont="1" applyBorder="1"/>
    <xf numFmtId="0" fontId="3" fillId="4" borderId="21" xfId="2" applyFont="1" applyFill="1" applyBorder="1"/>
    <xf numFmtId="44" fontId="2" fillId="0" borderId="8" xfId="1" applyFont="1" applyFill="1" applyBorder="1"/>
    <xf numFmtId="44" fontId="8" fillId="4" borderId="23" xfId="1" applyFont="1" applyFill="1" applyBorder="1"/>
    <xf numFmtId="44" fontId="8" fillId="4" borderId="2" xfId="1" applyFont="1" applyFill="1" applyBorder="1"/>
    <xf numFmtId="0" fontId="7" fillId="0" borderId="16" xfId="2" applyFont="1" applyFill="1" applyBorder="1"/>
    <xf numFmtId="0" fontId="7" fillId="0" borderId="0" xfId="2" applyFont="1" applyFill="1" applyBorder="1"/>
    <xf numFmtId="44" fontId="10" fillId="0" borderId="6" xfId="1" applyFont="1" applyFill="1" applyBorder="1"/>
    <xf numFmtId="44" fontId="10" fillId="0" borderId="7" xfId="1" applyFont="1" applyFill="1" applyBorder="1"/>
    <xf numFmtId="44" fontId="10" fillId="0" borderId="8" xfId="1" applyFont="1" applyFill="1" applyBorder="1"/>
    <xf numFmtId="0" fontId="10" fillId="0" borderId="0" xfId="0" applyFont="1" applyFill="1"/>
    <xf numFmtId="44" fontId="6" fillId="5" borderId="24" xfId="1" applyFont="1" applyFill="1" applyBorder="1"/>
    <xf numFmtId="44" fontId="8" fillId="4" borderId="25" xfId="1" applyFont="1" applyFill="1" applyBorder="1"/>
    <xf numFmtId="0" fontId="4" fillId="0" borderId="0" xfId="0" applyFont="1"/>
    <xf numFmtId="0" fontId="3" fillId="0" borderId="0" xfId="0" applyFont="1"/>
    <xf numFmtId="0" fontId="4" fillId="9" borderId="16" xfId="3" applyFont="1" applyFill="1" applyBorder="1"/>
    <xf numFmtId="0" fontId="4" fillId="9" borderId="0" xfId="3" applyFont="1" applyFill="1" applyBorder="1"/>
    <xf numFmtId="44" fontId="2" fillId="9" borderId="0" xfId="1" applyFont="1" applyFill="1" applyBorder="1"/>
    <xf numFmtId="0" fontId="3" fillId="9" borderId="15" xfId="3" applyFont="1" applyFill="1" applyBorder="1"/>
    <xf numFmtId="0" fontId="3" fillId="9" borderId="10" xfId="3" applyFont="1" applyFill="1" applyBorder="1"/>
    <xf numFmtId="44" fontId="3" fillId="9" borderId="13" xfId="1" applyFont="1" applyFill="1" applyBorder="1"/>
    <xf numFmtId="44" fontId="2" fillId="9" borderId="8" xfId="1" applyFont="1" applyFill="1" applyBorder="1"/>
    <xf numFmtId="44" fontId="3" fillId="9" borderId="5" xfId="1" applyFont="1" applyFill="1" applyBorder="1"/>
    <xf numFmtId="44" fontId="2" fillId="9" borderId="6" xfId="1" applyFont="1" applyFill="1" applyBorder="1"/>
    <xf numFmtId="44" fontId="3" fillId="9" borderId="11" xfId="1" applyFont="1" applyFill="1" applyBorder="1"/>
    <xf numFmtId="0" fontId="3" fillId="7" borderId="15" xfId="2" applyFont="1" applyFill="1" applyBorder="1"/>
    <xf numFmtId="0" fontId="3" fillId="7" borderId="10" xfId="2" applyFont="1" applyFill="1" applyBorder="1"/>
    <xf numFmtId="44" fontId="8" fillId="7" borderId="13" xfId="1" applyFont="1" applyFill="1" applyBorder="1"/>
    <xf numFmtId="0" fontId="4" fillId="7" borderId="16" xfId="3" applyFont="1" applyFill="1" applyBorder="1"/>
    <xf numFmtId="0" fontId="4" fillId="7" borderId="0" xfId="3" applyFont="1" applyFill="1" applyBorder="1"/>
    <xf numFmtId="44" fontId="2" fillId="7" borderId="0" xfId="1" applyFont="1" applyFill="1" applyBorder="1"/>
    <xf numFmtId="44" fontId="2" fillId="7" borderId="8" xfId="1" applyFont="1" applyFill="1" applyBorder="1"/>
    <xf numFmtId="0" fontId="4" fillId="7" borderId="17" xfId="3" applyFont="1" applyFill="1" applyBorder="1"/>
    <xf numFmtId="0" fontId="4" fillId="7" borderId="4" xfId="3" applyFont="1" applyFill="1" applyBorder="1"/>
    <xf numFmtId="44" fontId="2" fillId="7" borderId="4" xfId="1" applyFont="1" applyFill="1" applyBorder="1"/>
    <xf numFmtId="44" fontId="2" fillId="7" borderId="12" xfId="1" applyFont="1" applyFill="1" applyBorder="1"/>
    <xf numFmtId="44" fontId="4" fillId="0" borderId="6" xfId="1" applyFont="1" applyBorder="1"/>
    <xf numFmtId="44" fontId="2" fillId="0" borderId="6" xfId="1" applyFont="1" applyBorder="1"/>
    <xf numFmtId="44" fontId="8" fillId="7" borderId="11" xfId="1" applyFont="1" applyFill="1" applyBorder="1"/>
    <xf numFmtId="0" fontId="4" fillId="0" borderId="15" xfId="0" applyFont="1" applyBorder="1"/>
    <xf numFmtId="0" fontId="4" fillId="0" borderId="2" xfId="0" applyFont="1" applyBorder="1"/>
    <xf numFmtId="0" fontId="4" fillId="0" borderId="17" xfId="0" applyFont="1" applyBorder="1"/>
    <xf numFmtId="0" fontId="4" fillId="3" borderId="4" xfId="0" applyFont="1" applyFill="1" applyBorder="1" applyAlignment="1">
      <alignment horizontal="center"/>
    </xf>
    <xf numFmtId="44" fontId="6" fillId="5" borderId="8" xfId="1" applyFont="1" applyFill="1" applyBorder="1"/>
    <xf numFmtId="0" fontId="4" fillId="3" borderId="9" xfId="0" applyFont="1" applyFill="1" applyBorder="1" applyAlignment="1">
      <alignment horizontal="center"/>
    </xf>
    <xf numFmtId="44" fontId="6" fillId="2" borderId="26" xfId="1" applyFont="1" applyFill="1" applyBorder="1"/>
    <xf numFmtId="44" fontId="6" fillId="2" borderId="24" xfId="1" applyFont="1" applyFill="1" applyBorder="1"/>
    <xf numFmtId="44" fontId="4" fillId="0" borderId="24" xfId="1" applyFont="1" applyBorder="1"/>
    <xf numFmtId="44" fontId="2" fillId="0" borderId="24" xfId="1" applyFont="1" applyBorder="1"/>
    <xf numFmtId="44" fontId="10" fillId="6" borderId="27" xfId="1" applyFont="1" applyFill="1" applyBorder="1"/>
    <xf numFmtId="44" fontId="10" fillId="0" borderId="24" xfId="1" applyFont="1" applyFill="1" applyBorder="1"/>
    <xf numFmtId="44" fontId="3" fillId="9" borderId="26" xfId="1" applyFont="1" applyFill="1" applyBorder="1"/>
    <xf numFmtId="44" fontId="2" fillId="9" borderId="24" xfId="1" applyFont="1" applyFill="1" applyBorder="1"/>
    <xf numFmtId="44" fontId="8" fillId="7" borderId="26" xfId="1" applyFont="1" applyFill="1" applyBorder="1"/>
    <xf numFmtId="44" fontId="2" fillId="7" borderId="24" xfId="1" applyFont="1" applyFill="1" applyBorder="1"/>
    <xf numFmtId="44" fontId="2" fillId="7" borderId="28" xfId="1" applyFont="1" applyFill="1" applyBorder="1"/>
    <xf numFmtId="0" fontId="0" fillId="8" borderId="15" xfId="0" applyFill="1" applyBorder="1"/>
    <xf numFmtId="0" fontId="3" fillId="8" borderId="11" xfId="3" applyFont="1" applyFill="1" applyBorder="1"/>
    <xf numFmtId="0" fontId="0" fillId="8" borderId="16" xfId="0" applyFill="1" applyBorder="1"/>
    <xf numFmtId="0" fontId="2" fillId="8" borderId="7" xfId="3" applyFont="1" applyFill="1" applyBorder="1"/>
    <xf numFmtId="44" fontId="2" fillId="8" borderId="24" xfId="4" applyFont="1" applyFill="1" applyBorder="1" applyAlignment="1">
      <alignment horizontal="center"/>
    </xf>
    <xf numFmtId="0" fontId="0" fillId="8" borderId="17" xfId="0" applyFill="1" applyBorder="1"/>
    <xf numFmtId="0" fontId="7" fillId="8" borderId="9" xfId="3" applyFont="1" applyFill="1" applyBorder="1"/>
    <xf numFmtId="44" fontId="7" fillId="8" borderId="28" xfId="0" applyNumberFormat="1" applyFont="1" applyFill="1" applyBorder="1" applyAlignment="1">
      <alignment horizontal="center"/>
    </xf>
    <xf numFmtId="44" fontId="4" fillId="0" borderId="14" xfId="1" applyFont="1" applyBorder="1"/>
    <xf numFmtId="44" fontId="2" fillId="0" borderId="14" xfId="1" applyFont="1" applyBorder="1"/>
    <xf numFmtId="44" fontId="2" fillId="0" borderId="30" xfId="1" applyFont="1" applyFill="1" applyBorder="1"/>
    <xf numFmtId="44" fontId="2" fillId="0" borderId="31" xfId="1" applyFont="1" applyFill="1" applyBorder="1"/>
    <xf numFmtId="44" fontId="4" fillId="0" borderId="30" xfId="1" applyFont="1" applyBorder="1"/>
    <xf numFmtId="44" fontId="4" fillId="0" borderId="29" xfId="1" applyFont="1" applyBorder="1"/>
    <xf numFmtId="44" fontId="4" fillId="0" borderId="0" xfId="1" applyFont="1" applyBorder="1"/>
    <xf numFmtId="44" fontId="6" fillId="5" borderId="0" xfId="1" applyFont="1" applyFill="1" applyBorder="1"/>
    <xf numFmtId="44" fontId="10" fillId="6" borderId="18" xfId="1" applyFont="1" applyFill="1" applyBorder="1"/>
    <xf numFmtId="44" fontId="10" fillId="0" borderId="0" xfId="1" applyFont="1" applyFill="1" applyBorder="1"/>
    <xf numFmtId="44" fontId="8" fillId="4" borderId="1" xfId="1" applyFont="1" applyFill="1" applyBorder="1"/>
    <xf numFmtId="44" fontId="3" fillId="9" borderId="10" xfId="1" applyFont="1" applyFill="1" applyBorder="1"/>
    <xf numFmtId="44" fontId="8" fillId="7" borderId="10" xfId="1" applyFont="1" applyFill="1" applyBorder="1"/>
    <xf numFmtId="0" fontId="4" fillId="0" borderId="0" xfId="0" applyFont="1" applyBorder="1"/>
    <xf numFmtId="44" fontId="6" fillId="2" borderId="7" xfId="1" applyFont="1" applyFill="1" applyBorder="1"/>
    <xf numFmtId="44" fontId="2" fillId="9" borderId="7" xfId="1" applyFont="1" applyFill="1" applyBorder="1"/>
    <xf numFmtId="44" fontId="2" fillId="7" borderId="7" xfId="1" applyFont="1" applyFill="1" applyBorder="1"/>
    <xf numFmtId="44" fontId="2" fillId="7" borderId="9" xfId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4" fontId="5" fillId="2" borderId="0" xfId="1" applyFont="1" applyFill="1" applyBorder="1"/>
    <xf numFmtId="44" fontId="2" fillId="0" borderId="29" xfId="1" applyFont="1" applyFill="1" applyBorder="1"/>
    <xf numFmtId="44" fontId="2" fillId="0" borderId="0" xfId="1" applyFont="1" applyFill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/>
    <xf numFmtId="0" fontId="2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44" fontId="10" fillId="6" borderId="0" xfId="1" applyFont="1" applyFill="1" applyBorder="1"/>
    <xf numFmtId="0" fontId="2" fillId="3" borderId="7" xfId="0" applyFont="1" applyFill="1" applyBorder="1" applyAlignment="1">
      <alignment horizontal="center"/>
    </xf>
    <xf numFmtId="44" fontId="2" fillId="0" borderId="6" xfId="1" applyFont="1" applyFill="1" applyBorder="1"/>
    <xf numFmtId="44" fontId="10" fillId="6" borderId="6" xfId="1" applyFont="1" applyFill="1" applyBorder="1"/>
    <xf numFmtId="44" fontId="8" fillId="7" borderId="7" xfId="1" applyFont="1" applyFill="1" applyBorder="1"/>
    <xf numFmtId="0" fontId="5" fillId="5" borderId="36" xfId="0" applyFont="1" applyFill="1" applyBorder="1"/>
    <xf numFmtId="0" fontId="5" fillId="5" borderId="34" xfId="0" applyFont="1" applyFill="1" applyBorder="1"/>
    <xf numFmtId="44" fontId="6" fillId="5" borderId="33" xfId="1" applyFont="1" applyFill="1" applyBorder="1"/>
    <xf numFmtId="44" fontId="6" fillId="5" borderId="34" xfId="1" applyFont="1" applyFill="1" applyBorder="1"/>
    <xf numFmtId="0" fontId="7" fillId="6" borderId="16" xfId="2" applyFont="1" applyFill="1" applyBorder="1"/>
    <xf numFmtId="0" fontId="7" fillId="6" borderId="0" xfId="2" applyFont="1" applyFill="1" applyBorder="1"/>
    <xf numFmtId="0" fontId="7" fillId="0" borderId="15" xfId="2" applyFont="1" applyFill="1" applyBorder="1"/>
    <xf numFmtId="0" fontId="7" fillId="0" borderId="10" xfId="2" applyFont="1" applyFill="1" applyBorder="1"/>
    <xf numFmtId="44" fontId="10" fillId="0" borderId="5" xfId="1" applyFont="1" applyFill="1" applyBorder="1"/>
    <xf numFmtId="44" fontId="10" fillId="0" borderId="10" xfId="1" applyFont="1" applyFill="1" applyBorder="1"/>
    <xf numFmtId="44" fontId="10" fillId="0" borderId="11" xfId="1" applyFont="1" applyFill="1" applyBorder="1"/>
    <xf numFmtId="44" fontId="10" fillId="6" borderId="4" xfId="1" applyFont="1" applyFill="1" applyBorder="1"/>
    <xf numFmtId="0" fontId="4" fillId="9" borderId="17" xfId="3" applyFont="1" applyFill="1" applyBorder="1"/>
    <xf numFmtId="44" fontId="2" fillId="9" borderId="4" xfId="1" applyFont="1" applyFill="1" applyBorder="1"/>
    <xf numFmtId="44" fontId="2" fillId="9" borderId="9" xfId="1" applyFont="1" applyFill="1" applyBorder="1"/>
    <xf numFmtId="44" fontId="2" fillId="0" borderId="30" xfId="1" applyFont="1" applyBorder="1"/>
    <xf numFmtId="44" fontId="2" fillId="0" borderId="29" xfId="1" applyFont="1" applyBorder="1"/>
    <xf numFmtId="44" fontId="2" fillId="0" borderId="31" xfId="1" applyFont="1" applyBorder="1"/>
    <xf numFmtId="44" fontId="2" fillId="5" borderId="7" xfId="1" applyFont="1" applyFill="1" applyBorder="1"/>
    <xf numFmtId="44" fontId="2" fillId="6" borderId="22" xfId="1" applyFont="1" applyFill="1" applyBorder="1"/>
    <xf numFmtId="44" fontId="2" fillId="6" borderId="32" xfId="1" applyFont="1" applyFill="1" applyBorder="1"/>
    <xf numFmtId="44" fontId="2" fillId="4" borderId="3" xfId="1" applyFont="1" applyFill="1" applyBorder="1"/>
    <xf numFmtId="0" fontId="4" fillId="3" borderId="17" xfId="0" applyFont="1" applyFill="1" applyBorder="1" applyAlignment="1">
      <alignment horizontal="center"/>
    </xf>
    <xf numFmtId="0" fontId="2" fillId="0" borderId="10" xfId="0" applyFont="1" applyBorder="1"/>
    <xf numFmtId="0" fontId="4" fillId="0" borderId="11" xfId="0" applyFont="1" applyBorder="1"/>
    <xf numFmtId="0" fontId="4" fillId="0" borderId="10" xfId="0" applyFont="1" applyBorder="1"/>
    <xf numFmtId="0" fontId="4" fillId="0" borderId="13" xfId="0" applyFont="1" applyBorder="1"/>
    <xf numFmtId="0" fontId="7" fillId="6" borderId="37" xfId="2" applyFont="1" applyFill="1" applyBorder="1"/>
    <xf numFmtId="0" fontId="3" fillId="2" borderId="11" xfId="0" applyFont="1" applyFill="1" applyBorder="1"/>
    <xf numFmtId="0" fontId="5" fillId="2" borderId="7" xfId="0" applyFont="1" applyFill="1" applyBorder="1"/>
    <xf numFmtId="0" fontId="4" fillId="0" borderId="7" xfId="0" applyFont="1" applyFill="1" applyBorder="1"/>
    <xf numFmtId="0" fontId="5" fillId="5" borderId="7" xfId="0" applyFont="1" applyFill="1" applyBorder="1"/>
    <xf numFmtId="0" fontId="4" fillId="0" borderId="7" xfId="2" applyFont="1" applyBorder="1"/>
    <xf numFmtId="0" fontId="4" fillId="0" borderId="7" xfId="2" applyFont="1" applyFill="1" applyBorder="1"/>
    <xf numFmtId="0" fontId="5" fillId="5" borderId="35" xfId="0" applyFont="1" applyFill="1" applyBorder="1"/>
    <xf numFmtId="0" fontId="7" fillId="6" borderId="9" xfId="2" applyFont="1" applyFill="1" applyBorder="1"/>
    <xf numFmtId="0" fontId="7" fillId="0" borderId="7" xfId="2" applyFont="1" applyFill="1" applyBorder="1"/>
    <xf numFmtId="0" fontId="3" fillId="2" borderId="7" xfId="0" applyFont="1" applyFill="1" applyBorder="1"/>
    <xf numFmtId="0" fontId="4" fillId="0" borderId="7" xfId="3" applyFont="1" applyBorder="1"/>
    <xf numFmtId="0" fontId="7" fillId="6" borderId="22" xfId="2" applyFont="1" applyFill="1" applyBorder="1"/>
    <xf numFmtId="0" fontId="3" fillId="4" borderId="3" xfId="2" applyFont="1" applyFill="1" applyBorder="1"/>
    <xf numFmtId="0" fontId="4" fillId="0" borderId="7" xfId="3" applyFont="1" applyFill="1" applyBorder="1"/>
    <xf numFmtId="0" fontId="3" fillId="9" borderId="11" xfId="3" applyFont="1" applyFill="1" applyBorder="1"/>
    <xf numFmtId="0" fontId="4" fillId="9" borderId="7" xfId="3" applyFont="1" applyFill="1" applyBorder="1"/>
    <xf numFmtId="0" fontId="4" fillId="9" borderId="9" xfId="3" applyFont="1" applyFill="1" applyBorder="1"/>
    <xf numFmtId="0" fontId="3" fillId="7" borderId="11" xfId="2" applyFont="1" applyFill="1" applyBorder="1"/>
    <xf numFmtId="0" fontId="4" fillId="7" borderId="7" xfId="3" applyFont="1" applyFill="1" applyBorder="1"/>
    <xf numFmtId="0" fontId="4" fillId="7" borderId="9" xfId="3" applyFont="1" applyFill="1" applyBorder="1"/>
    <xf numFmtId="44" fontId="2" fillId="5" borderId="35" xfId="1" applyFont="1" applyFill="1" applyBorder="1"/>
    <xf numFmtId="44" fontId="2" fillId="6" borderId="9" xfId="1" applyFont="1" applyFill="1" applyBorder="1"/>
    <xf numFmtId="44" fontId="2" fillId="0" borderId="38" xfId="1" applyFont="1" applyFill="1" applyBorder="1"/>
    <xf numFmtId="44" fontId="2" fillId="0" borderId="38" xfId="1" applyFont="1" applyBorder="1"/>
    <xf numFmtId="0" fontId="7" fillId="6" borderId="7" xfId="2" applyFont="1" applyFill="1" applyBorder="1"/>
    <xf numFmtId="0" fontId="7" fillId="0" borderId="11" xfId="2" applyFont="1" applyFill="1" applyBorder="1"/>
    <xf numFmtId="0" fontId="2" fillId="0" borderId="9" xfId="0" applyFont="1" applyBorder="1" applyAlignment="1">
      <alignment horizontal="center"/>
    </xf>
    <xf numFmtId="0" fontId="0" fillId="0" borderId="0" xfId="0" applyBorder="1"/>
    <xf numFmtId="0" fontId="11" fillId="0" borderId="0" xfId="0" applyFont="1" applyBorder="1" applyAlignment="1">
      <alignment horizontal="center"/>
    </xf>
    <xf numFmtId="43" fontId="0" fillId="0" borderId="0" xfId="5" applyFont="1" applyBorder="1"/>
    <xf numFmtId="0" fontId="0" fillId="0" borderId="0" xfId="0" applyBorder="1" applyAlignment="1">
      <alignment horizontal="left" indent="2"/>
    </xf>
    <xf numFmtId="0" fontId="0" fillId="0" borderId="0" xfId="0" applyFill="1" applyBorder="1"/>
    <xf numFmtId="43" fontId="0" fillId="0" borderId="0" xfId="0" applyNumberFormat="1" applyBorder="1"/>
    <xf numFmtId="0" fontId="0" fillId="0" borderId="0" xfId="0" applyFill="1" applyBorder="1" applyAlignment="1">
      <alignment horizontal="left"/>
    </xf>
    <xf numFmtId="43" fontId="0" fillId="0" borderId="0" xfId="5" applyFont="1" applyFill="1" applyBorder="1"/>
    <xf numFmtId="0" fontId="0" fillId="0" borderId="0" xfId="0" applyFill="1" applyBorder="1" applyAlignment="1">
      <alignment vertical="top"/>
    </xf>
    <xf numFmtId="0" fontId="0" fillId="0" borderId="0" xfId="0" applyFont="1" applyFill="1" applyBorder="1"/>
    <xf numFmtId="0" fontId="4" fillId="11" borderId="0" xfId="0" applyFont="1" applyFill="1" applyBorder="1"/>
    <xf numFmtId="0" fontId="4" fillId="11" borderId="8" xfId="0" applyFont="1" applyFill="1" applyBorder="1"/>
    <xf numFmtId="0" fontId="7" fillId="11" borderId="39" xfId="3" applyFont="1" applyFill="1" applyBorder="1"/>
    <xf numFmtId="0" fontId="2" fillId="11" borderId="38" xfId="3" applyFont="1" applyFill="1" applyBorder="1"/>
    <xf numFmtId="0" fontId="4" fillId="10" borderId="38" xfId="3" applyFont="1" applyFill="1" applyBorder="1"/>
    <xf numFmtId="0" fontId="4" fillId="10" borderId="40" xfId="3" applyFont="1" applyFill="1" applyBorder="1"/>
    <xf numFmtId="0" fontId="4" fillId="11" borderId="7" xfId="0" applyFont="1" applyFill="1" applyBorder="1"/>
    <xf numFmtId="0" fontId="7" fillId="11" borderId="10" xfId="0" applyFont="1" applyFill="1" applyBorder="1" applyAlignment="1">
      <alignment horizontal="center"/>
    </xf>
    <xf numFmtId="0" fontId="7" fillId="11" borderId="11" xfId="0" applyFont="1" applyFill="1" applyBorder="1" applyAlignment="1">
      <alignment horizontal="center"/>
    </xf>
    <xf numFmtId="0" fontId="7" fillId="11" borderId="13" xfId="0" applyFont="1" applyFill="1" applyBorder="1" applyAlignment="1">
      <alignment horizontal="center"/>
    </xf>
    <xf numFmtId="44" fontId="4" fillId="10" borderId="0" xfId="4" applyFont="1" applyFill="1" applyBorder="1"/>
    <xf numFmtId="44" fontId="4" fillId="10" borderId="7" xfId="4" applyFont="1" applyFill="1" applyBorder="1"/>
    <xf numFmtId="44" fontId="4" fillId="10" borderId="8" xfId="4" applyFont="1" applyFill="1" applyBorder="1"/>
    <xf numFmtId="44" fontId="4" fillId="11" borderId="0" xfId="4" applyFont="1" applyFill="1" applyBorder="1"/>
    <xf numFmtId="44" fontId="4" fillId="11" borderId="7" xfId="4" applyFont="1" applyFill="1" applyBorder="1"/>
    <xf numFmtId="44" fontId="4" fillId="11" borderId="8" xfId="4" applyFont="1" applyFill="1" applyBorder="1"/>
    <xf numFmtId="44" fontId="4" fillId="10" borderId="4" xfId="4" applyFont="1" applyFill="1" applyBorder="1"/>
    <xf numFmtId="44" fontId="4" fillId="10" borderId="9" xfId="4" applyFont="1" applyFill="1" applyBorder="1"/>
    <xf numFmtId="44" fontId="4" fillId="10" borderId="12" xfId="4" applyFont="1" applyFill="1" applyBorder="1"/>
    <xf numFmtId="0" fontId="2" fillId="0" borderId="0" xfId="0" applyFont="1" applyFill="1" applyBorder="1"/>
    <xf numFmtId="0" fontId="7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8" borderId="26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44" fontId="2" fillId="8" borderId="8" xfId="4" applyFont="1" applyFill="1" applyBorder="1" applyAlignment="1">
      <alignment horizontal="center"/>
    </xf>
    <xf numFmtId="44" fontId="2" fillId="8" borderId="12" xfId="4" applyFont="1" applyFill="1" applyBorder="1" applyAlignment="1">
      <alignment horizontal="center"/>
    </xf>
    <xf numFmtId="0" fontId="7" fillId="8" borderId="7" xfId="3" applyFont="1" applyFill="1" applyBorder="1"/>
    <xf numFmtId="44" fontId="7" fillId="8" borderId="24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Euro" xfId="1"/>
    <cellStyle name="Komma" xfId="5" builtinId="3"/>
    <cellStyle name="Standard" xfId="0" builtinId="0"/>
    <cellStyle name="Standard 2" xfId="2"/>
    <cellStyle name="Standard 3" xfId="3"/>
    <cellStyle name="Währung" xfId="4" builtinId="4"/>
  </cellStyles>
  <dxfs count="2422"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00B050"/>
      </font>
      <fill>
        <patternFill>
          <bgColor rgb="FFFFC000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workbookViewId="0">
      <selection activeCell="C76" sqref="C76"/>
    </sheetView>
  </sheetViews>
  <sheetFormatPr baseColWidth="10" defaultRowHeight="12.75" x14ac:dyDescent="0.2"/>
  <cols>
    <col min="1" max="1" width="3.7109375" customWidth="1"/>
    <col min="2" max="2" width="11.7109375" customWidth="1"/>
    <col min="3" max="3" width="79.42578125" customWidth="1"/>
    <col min="4" max="4" width="17.5703125" customWidth="1"/>
    <col min="5" max="5" width="17" customWidth="1"/>
    <col min="8" max="8" width="66.85546875" customWidth="1"/>
    <col min="9" max="10" width="15.28515625" customWidth="1"/>
    <col min="12" max="12" width="14.28515625" customWidth="1"/>
  </cols>
  <sheetData>
    <row r="1" spans="1:12" ht="18" x14ac:dyDescent="0.25">
      <c r="A1" s="20" t="s">
        <v>214</v>
      </c>
    </row>
    <row r="2" spans="1:12" x14ac:dyDescent="0.2">
      <c r="A2" s="226" t="s">
        <v>160</v>
      </c>
    </row>
    <row r="3" spans="1:12" x14ac:dyDescent="0.2">
      <c r="B3" t="s">
        <v>161</v>
      </c>
    </row>
    <row r="4" spans="1:12" x14ac:dyDescent="0.2">
      <c r="B4" t="s">
        <v>162</v>
      </c>
    </row>
    <row r="5" spans="1:12" x14ac:dyDescent="0.2">
      <c r="B5" t="s">
        <v>215</v>
      </c>
    </row>
    <row r="6" spans="1:12" x14ac:dyDescent="0.2">
      <c r="B6" t="s">
        <v>163</v>
      </c>
    </row>
    <row r="7" spans="1:12" x14ac:dyDescent="0.2">
      <c r="A7" s="226" t="s">
        <v>213</v>
      </c>
    </row>
    <row r="8" spans="1:12" x14ac:dyDescent="0.2">
      <c r="B8" s="52" t="s">
        <v>216</v>
      </c>
      <c r="D8" s="52" t="s">
        <v>206</v>
      </c>
    </row>
    <row r="9" spans="1:12" x14ac:dyDescent="0.2">
      <c r="B9" s="52" t="s">
        <v>208</v>
      </c>
      <c r="D9" s="52" t="s">
        <v>207</v>
      </c>
    </row>
    <row r="10" spans="1:12" x14ac:dyDescent="0.2">
      <c r="B10" s="52" t="s">
        <v>209</v>
      </c>
    </row>
    <row r="12" spans="1:12" ht="15.75" x14ac:dyDescent="0.25">
      <c r="A12" s="192"/>
      <c r="B12" s="222" t="s">
        <v>197</v>
      </c>
      <c r="C12" s="233"/>
      <c r="D12" s="233"/>
      <c r="E12" s="233"/>
      <c r="F12" s="192"/>
      <c r="L12" s="192"/>
    </row>
    <row r="13" spans="1:12" ht="15" x14ac:dyDescent="0.25">
      <c r="A13" s="192"/>
      <c r="B13" s="221" t="s">
        <v>164</v>
      </c>
      <c r="C13" s="129" t="s">
        <v>198</v>
      </c>
      <c r="D13" s="193" t="s">
        <v>1</v>
      </c>
      <c r="E13" s="193" t="s">
        <v>0</v>
      </c>
      <c r="F13" s="129" t="s">
        <v>201</v>
      </c>
      <c r="L13" s="197" t="e">
        <f>#REF!+#REF!+D65</f>
        <v>#REF!</v>
      </c>
    </row>
    <row r="14" spans="1:12" x14ac:dyDescent="0.2">
      <c r="A14" s="192"/>
      <c r="B14" s="223">
        <v>2</v>
      </c>
      <c r="C14" s="192" t="s">
        <v>217</v>
      </c>
      <c r="D14" s="194">
        <v>35700</v>
      </c>
      <c r="E14" s="194">
        <v>36000</v>
      </c>
      <c r="F14" s="116" t="s">
        <v>204</v>
      </c>
      <c r="L14" s="197" t="e">
        <f>#REF!+D15+#REF!+D33+D32+D35+D42+#REF!+D47+D59+#REF!+D67+D69+D16+D17</f>
        <v>#REF!</v>
      </c>
    </row>
    <row r="15" spans="1:12" x14ac:dyDescent="0.2">
      <c r="A15" s="192"/>
      <c r="B15" s="223">
        <v>2</v>
      </c>
      <c r="C15" s="192" t="s">
        <v>165</v>
      </c>
      <c r="D15" s="194">
        <v>4500</v>
      </c>
      <c r="E15" s="194">
        <v>4000</v>
      </c>
      <c r="F15" s="116" t="s">
        <v>205</v>
      </c>
      <c r="L15" s="192"/>
    </row>
    <row r="16" spans="1:12" x14ac:dyDescent="0.2">
      <c r="A16" s="192"/>
      <c r="B16" s="223">
        <v>2</v>
      </c>
      <c r="C16" s="198" t="s">
        <v>168</v>
      </c>
      <c r="D16" s="194">
        <v>5000</v>
      </c>
      <c r="E16" s="194">
        <v>5000</v>
      </c>
      <c r="F16" s="192"/>
      <c r="L16" s="192"/>
    </row>
    <row r="17" spans="1:12" x14ac:dyDescent="0.2">
      <c r="A17" s="192"/>
      <c r="B17" s="223">
        <v>2</v>
      </c>
      <c r="C17" s="196" t="s">
        <v>171</v>
      </c>
      <c r="D17" s="194">
        <v>3250</v>
      </c>
      <c r="E17" s="194">
        <v>3250</v>
      </c>
      <c r="F17" s="192"/>
      <c r="L17" s="192"/>
    </row>
    <row r="18" spans="1:12" x14ac:dyDescent="0.2">
      <c r="A18" s="192"/>
      <c r="B18" s="223">
        <v>2</v>
      </c>
      <c r="C18" s="201" t="s">
        <v>177</v>
      </c>
      <c r="D18" s="199">
        <v>7000</v>
      </c>
      <c r="E18" s="199">
        <v>6500</v>
      </c>
      <c r="F18" s="116" t="s">
        <v>202</v>
      </c>
      <c r="L18" s="192"/>
    </row>
    <row r="19" spans="1:12" x14ac:dyDescent="0.2">
      <c r="A19" s="192"/>
      <c r="B19" s="223"/>
      <c r="C19" s="192"/>
      <c r="D19" s="192"/>
      <c r="E19" s="192"/>
      <c r="F19" s="192"/>
      <c r="L19" s="192"/>
    </row>
    <row r="20" spans="1:12" x14ac:dyDescent="0.2">
      <c r="A20" s="192"/>
      <c r="B20" s="224">
        <v>3</v>
      </c>
      <c r="C20" s="196" t="s">
        <v>172</v>
      </c>
      <c r="D20" s="199">
        <v>2500</v>
      </c>
      <c r="E20" s="199">
        <v>2500</v>
      </c>
      <c r="F20" s="192"/>
      <c r="L20" s="192"/>
    </row>
    <row r="21" spans="1:12" x14ac:dyDescent="0.2">
      <c r="A21" s="192"/>
      <c r="B21" s="224">
        <v>3</v>
      </c>
      <c r="C21" s="196" t="s">
        <v>218</v>
      </c>
      <c r="D21" s="199">
        <v>25000</v>
      </c>
      <c r="E21" s="199">
        <v>23850</v>
      </c>
      <c r="F21" s="116" t="s">
        <v>202</v>
      </c>
      <c r="L21" s="192"/>
    </row>
    <row r="22" spans="1:12" x14ac:dyDescent="0.2">
      <c r="A22" s="192"/>
      <c r="B22" s="223"/>
      <c r="C22" s="192"/>
      <c r="D22" s="192"/>
      <c r="E22" s="192"/>
      <c r="F22" s="192"/>
      <c r="L22" s="192"/>
    </row>
    <row r="23" spans="1:12" x14ac:dyDescent="0.2">
      <c r="A23" s="192"/>
      <c r="B23" s="223">
        <v>4</v>
      </c>
      <c r="C23" s="192" t="s">
        <v>173</v>
      </c>
      <c r="D23" s="194">
        <v>11300</v>
      </c>
      <c r="E23" s="194">
        <v>11300</v>
      </c>
      <c r="F23" s="192"/>
      <c r="L23" s="192"/>
    </row>
    <row r="24" spans="1:12" x14ac:dyDescent="0.2">
      <c r="A24" s="192"/>
      <c r="B24" s="223"/>
      <c r="C24" s="192"/>
      <c r="D24" s="192"/>
      <c r="E24" s="192"/>
      <c r="F24" s="192"/>
      <c r="L24" s="192"/>
    </row>
    <row r="25" spans="1:12" x14ac:dyDescent="0.2">
      <c r="A25" s="192"/>
      <c r="B25" s="223">
        <v>5</v>
      </c>
      <c r="C25" s="192" t="s">
        <v>219</v>
      </c>
      <c r="D25" s="194">
        <v>20800</v>
      </c>
      <c r="E25" s="197">
        <v>20800</v>
      </c>
      <c r="F25" s="192"/>
      <c r="G25" s="192"/>
      <c r="H25" s="192"/>
      <c r="I25" s="192"/>
      <c r="J25" s="192"/>
      <c r="K25" s="192"/>
      <c r="L25" s="192"/>
    </row>
    <row r="26" spans="1:12" x14ac:dyDescent="0.2">
      <c r="A26" s="192"/>
      <c r="B26" s="223"/>
      <c r="C26" s="192"/>
      <c r="D26" s="194"/>
      <c r="E26" s="194"/>
      <c r="F26" s="192"/>
      <c r="G26" s="192"/>
      <c r="H26" s="192"/>
      <c r="I26" s="192"/>
      <c r="J26" s="192"/>
      <c r="K26" s="192"/>
      <c r="L26" s="192"/>
    </row>
    <row r="27" spans="1:12" x14ac:dyDescent="0.2">
      <c r="A27" s="192"/>
      <c r="B27" s="223">
        <v>6</v>
      </c>
      <c r="C27" s="200" t="s">
        <v>174</v>
      </c>
      <c r="D27" s="194">
        <v>1100</v>
      </c>
      <c r="E27" s="194">
        <v>1200</v>
      </c>
      <c r="F27" s="116" t="s">
        <v>203</v>
      </c>
      <c r="G27" s="192"/>
      <c r="H27" s="192"/>
      <c r="I27" s="194"/>
      <c r="J27" s="194"/>
      <c r="K27" s="192"/>
      <c r="L27" s="192"/>
    </row>
    <row r="28" spans="1:12" x14ac:dyDescent="0.2">
      <c r="A28" s="192"/>
      <c r="B28" s="192"/>
      <c r="C28" s="192"/>
      <c r="D28" s="194"/>
      <c r="E28" s="194"/>
      <c r="F28" s="192"/>
      <c r="G28" s="192"/>
      <c r="H28" s="192"/>
      <c r="I28" s="194"/>
      <c r="J28" s="194"/>
      <c r="K28" s="192"/>
      <c r="L28" s="192"/>
    </row>
    <row r="29" spans="1:12" ht="15.75" x14ac:dyDescent="0.25">
      <c r="A29" s="192"/>
      <c r="B29" s="222" t="s">
        <v>199</v>
      </c>
      <c r="C29" s="233"/>
      <c r="D29" s="233"/>
      <c r="E29" s="233"/>
      <c r="F29" s="192"/>
      <c r="G29" s="192"/>
      <c r="H29" s="192"/>
      <c r="I29" s="192"/>
      <c r="J29" s="192"/>
      <c r="K29" s="192"/>
      <c r="L29" s="192"/>
    </row>
    <row r="30" spans="1:12" ht="15" x14ac:dyDescent="0.25">
      <c r="A30" s="192"/>
      <c r="B30" s="221" t="s">
        <v>164</v>
      </c>
      <c r="C30" s="129" t="s">
        <v>198</v>
      </c>
      <c r="D30" s="193" t="s">
        <v>1</v>
      </c>
      <c r="E30" s="193"/>
      <c r="F30" s="192"/>
      <c r="G30" s="192"/>
      <c r="H30" s="192"/>
      <c r="I30" s="192"/>
      <c r="J30" s="192"/>
      <c r="K30" s="192"/>
      <c r="L30" s="192"/>
    </row>
    <row r="31" spans="1:12" x14ac:dyDescent="0.2">
      <c r="A31" s="192"/>
      <c r="B31" s="223">
        <v>9</v>
      </c>
      <c r="C31" s="116" t="s">
        <v>186</v>
      </c>
      <c r="D31" s="194">
        <v>142800</v>
      </c>
      <c r="E31" s="194"/>
      <c r="F31" s="192"/>
      <c r="L31" s="192"/>
    </row>
    <row r="32" spans="1:12" x14ac:dyDescent="0.2">
      <c r="A32" s="192"/>
      <c r="B32" s="223"/>
      <c r="C32" s="195"/>
      <c r="D32" s="194"/>
      <c r="E32" s="194"/>
      <c r="F32" s="192"/>
      <c r="L32" s="192"/>
    </row>
    <row r="33" spans="1:12" x14ac:dyDescent="0.2">
      <c r="A33" s="192"/>
      <c r="B33" s="223">
        <v>10</v>
      </c>
      <c r="C33" s="196" t="s">
        <v>170</v>
      </c>
      <c r="D33" s="194">
        <v>1200</v>
      </c>
      <c r="E33" s="194"/>
      <c r="F33" s="192"/>
      <c r="L33" s="192"/>
    </row>
    <row r="34" spans="1:12" x14ac:dyDescent="0.2">
      <c r="A34" s="192"/>
      <c r="B34" s="223">
        <v>10</v>
      </c>
      <c r="C34" s="196" t="s">
        <v>220</v>
      </c>
      <c r="D34" s="194">
        <v>145</v>
      </c>
      <c r="E34" s="194"/>
      <c r="F34" s="192"/>
      <c r="L34" s="192"/>
    </row>
    <row r="35" spans="1:12" x14ac:dyDescent="0.2">
      <c r="A35" s="192"/>
      <c r="B35" s="224">
        <v>10</v>
      </c>
      <c r="C35" s="196" t="s">
        <v>218</v>
      </c>
      <c r="D35" s="199">
        <v>26000</v>
      </c>
      <c r="E35" s="199"/>
      <c r="F35" s="192"/>
      <c r="L35" s="192"/>
    </row>
    <row r="36" spans="1:12" x14ac:dyDescent="0.2">
      <c r="A36" s="192"/>
      <c r="B36" s="225"/>
      <c r="F36" s="192"/>
      <c r="L36" s="192"/>
    </row>
    <row r="37" spans="1:12" x14ac:dyDescent="0.2">
      <c r="A37" s="192"/>
      <c r="B37" s="223">
        <v>11</v>
      </c>
      <c r="C37" s="201" t="s">
        <v>177</v>
      </c>
      <c r="D37" s="194">
        <v>5800</v>
      </c>
      <c r="E37" s="194"/>
      <c r="F37" s="192"/>
      <c r="L37" s="192"/>
    </row>
    <row r="38" spans="1:12" x14ac:dyDescent="0.2">
      <c r="A38" s="192"/>
      <c r="B38" s="225"/>
      <c r="F38" s="192"/>
      <c r="L38" s="192"/>
    </row>
    <row r="39" spans="1:12" x14ac:dyDescent="0.2">
      <c r="A39" s="192"/>
      <c r="B39" s="223">
        <v>12</v>
      </c>
      <c r="C39" s="192" t="s">
        <v>219</v>
      </c>
      <c r="D39" s="194">
        <v>20800</v>
      </c>
      <c r="E39" s="197"/>
      <c r="F39" s="192"/>
      <c r="L39" s="192"/>
    </row>
    <row r="40" spans="1:12" x14ac:dyDescent="0.2">
      <c r="A40" s="192"/>
      <c r="B40" s="223">
        <v>12</v>
      </c>
      <c r="C40" s="192" t="s">
        <v>166</v>
      </c>
      <c r="D40" s="194">
        <v>15250</v>
      </c>
      <c r="E40" s="194"/>
      <c r="F40" s="192"/>
      <c r="L40" s="192"/>
    </row>
    <row r="41" spans="1:12" x14ac:dyDescent="0.2">
      <c r="A41" s="192"/>
      <c r="B41" s="225"/>
      <c r="F41" s="192"/>
      <c r="L41" s="192"/>
    </row>
    <row r="42" spans="1:12" x14ac:dyDescent="0.2">
      <c r="A42" s="192"/>
      <c r="B42" s="223">
        <v>13</v>
      </c>
      <c r="C42" s="23" t="s">
        <v>178</v>
      </c>
      <c r="D42" s="194">
        <v>200</v>
      </c>
      <c r="E42" s="194"/>
      <c r="L42" s="192"/>
    </row>
    <row r="43" spans="1:12" x14ac:dyDescent="0.2">
      <c r="A43" s="192"/>
      <c r="L43" s="192"/>
    </row>
    <row r="44" spans="1:12" ht="15.75" x14ac:dyDescent="0.25">
      <c r="A44" s="192"/>
      <c r="B44" s="222" t="s">
        <v>200</v>
      </c>
      <c r="C44" s="233"/>
      <c r="D44" s="233"/>
      <c r="E44" s="233"/>
      <c r="L44" s="192"/>
    </row>
    <row r="45" spans="1:12" ht="15" x14ac:dyDescent="0.25">
      <c r="A45" s="192"/>
      <c r="B45" s="221" t="s">
        <v>164</v>
      </c>
      <c r="C45" s="129" t="s">
        <v>198</v>
      </c>
      <c r="D45" s="193" t="s">
        <v>1</v>
      </c>
      <c r="E45" s="193"/>
      <c r="L45" s="192"/>
    </row>
    <row r="46" spans="1:12" x14ac:dyDescent="0.2">
      <c r="A46" s="192"/>
      <c r="B46" s="223">
        <v>17</v>
      </c>
      <c r="C46" s="23" t="s">
        <v>189</v>
      </c>
      <c r="D46" s="197">
        <v>450</v>
      </c>
      <c r="L46" s="192"/>
    </row>
    <row r="47" spans="1:12" x14ac:dyDescent="0.2">
      <c r="B47" s="223">
        <v>17</v>
      </c>
      <c r="C47" s="196" t="s">
        <v>218</v>
      </c>
      <c r="D47" s="199">
        <v>24000</v>
      </c>
      <c r="E47" s="194"/>
      <c r="F47" s="192"/>
      <c r="K47" s="192"/>
    </row>
    <row r="48" spans="1:12" x14ac:dyDescent="0.2">
      <c r="B48" s="223">
        <v>17</v>
      </c>
      <c r="C48" s="23" t="s">
        <v>221</v>
      </c>
      <c r="D48" s="197">
        <v>70000</v>
      </c>
      <c r="E48" s="197"/>
      <c r="F48" s="192"/>
      <c r="K48" s="192"/>
    </row>
    <row r="49" spans="2:11" x14ac:dyDescent="0.2">
      <c r="B49" s="225"/>
      <c r="E49" s="199"/>
      <c r="F49" s="192"/>
      <c r="K49" s="192"/>
    </row>
    <row r="50" spans="2:11" x14ac:dyDescent="0.2">
      <c r="B50" s="223">
        <v>18</v>
      </c>
      <c r="C50" s="23" t="s">
        <v>192</v>
      </c>
      <c r="D50" s="197">
        <v>70000</v>
      </c>
      <c r="E50" s="197"/>
      <c r="F50" s="192"/>
      <c r="K50" s="192"/>
    </row>
    <row r="51" spans="2:11" x14ac:dyDescent="0.2">
      <c r="B51" s="225"/>
      <c r="E51" s="192"/>
      <c r="F51" s="192"/>
      <c r="K51" s="192"/>
    </row>
    <row r="52" spans="2:11" x14ac:dyDescent="0.2">
      <c r="B52" s="224">
        <v>19</v>
      </c>
      <c r="C52" s="23" t="s">
        <v>191</v>
      </c>
      <c r="D52" s="197">
        <v>70000</v>
      </c>
      <c r="E52" s="192"/>
      <c r="F52" s="192"/>
      <c r="K52" s="192"/>
    </row>
    <row r="53" spans="2:11" x14ac:dyDescent="0.2">
      <c r="B53" s="223">
        <v>19</v>
      </c>
      <c r="C53" s="192" t="s">
        <v>219</v>
      </c>
      <c r="D53" s="194">
        <v>22000</v>
      </c>
      <c r="E53" s="197"/>
      <c r="F53" s="192"/>
      <c r="K53" s="192"/>
    </row>
    <row r="54" spans="2:11" x14ac:dyDescent="0.2">
      <c r="B54" s="224">
        <v>19</v>
      </c>
      <c r="C54" s="201" t="s">
        <v>194</v>
      </c>
      <c r="D54" s="199">
        <v>11900</v>
      </c>
      <c r="E54" s="192"/>
      <c r="F54" s="192"/>
      <c r="K54" s="192"/>
    </row>
    <row r="55" spans="2:11" x14ac:dyDescent="0.2">
      <c r="B55" s="225"/>
      <c r="E55" s="194"/>
      <c r="F55" s="192"/>
      <c r="K55" s="192"/>
    </row>
    <row r="56" spans="2:11" x14ac:dyDescent="0.2">
      <c r="B56" s="223">
        <v>20</v>
      </c>
      <c r="C56" s="196" t="s">
        <v>169</v>
      </c>
      <c r="D56" s="194">
        <v>2380</v>
      </c>
      <c r="E56" s="194"/>
      <c r="F56" s="192"/>
      <c r="K56" s="192"/>
    </row>
    <row r="57" spans="2:11" x14ac:dyDescent="0.2">
      <c r="B57" s="224">
        <v>20</v>
      </c>
      <c r="C57" s="23" t="s">
        <v>193</v>
      </c>
      <c r="D57" s="199">
        <v>1550</v>
      </c>
      <c r="E57" s="194"/>
      <c r="F57" s="192"/>
      <c r="K57" s="192"/>
    </row>
    <row r="58" spans="2:11" x14ac:dyDescent="0.2">
      <c r="B58" s="192"/>
      <c r="C58" s="196"/>
      <c r="D58" s="194"/>
      <c r="E58" s="194"/>
      <c r="F58" s="192"/>
      <c r="G58" s="192"/>
      <c r="H58" s="192"/>
      <c r="I58" s="192"/>
      <c r="J58" s="192"/>
      <c r="K58" s="192"/>
    </row>
    <row r="59" spans="2:11" ht="15.75" x14ac:dyDescent="0.25">
      <c r="B59" s="222" t="s">
        <v>212</v>
      </c>
      <c r="C59" s="233"/>
      <c r="D59" s="233"/>
      <c r="E59" s="233"/>
      <c r="F59" s="192"/>
      <c r="G59" s="192"/>
      <c r="H59" s="192"/>
      <c r="I59" s="192"/>
      <c r="J59" s="192"/>
      <c r="K59" s="192"/>
    </row>
    <row r="60" spans="2:11" ht="15" x14ac:dyDescent="0.25">
      <c r="B60" s="221" t="s">
        <v>164</v>
      </c>
      <c r="C60" s="129" t="s">
        <v>198</v>
      </c>
      <c r="D60" s="193" t="s">
        <v>1</v>
      </c>
      <c r="E60" s="193"/>
    </row>
    <row r="61" spans="2:11" x14ac:dyDescent="0.2">
      <c r="B61" s="223">
        <v>24</v>
      </c>
      <c r="C61" s="196" t="s">
        <v>218</v>
      </c>
      <c r="D61" s="197">
        <v>25600</v>
      </c>
      <c r="E61" s="192"/>
    </row>
    <row r="62" spans="2:11" x14ac:dyDescent="0.2">
      <c r="B62" s="225"/>
      <c r="E62" s="197"/>
    </row>
    <row r="63" spans="2:11" x14ac:dyDescent="0.2">
      <c r="B63" s="223">
        <v>25</v>
      </c>
      <c r="C63" s="23" t="s">
        <v>222</v>
      </c>
      <c r="D63" s="197">
        <f>60000*1.19</f>
        <v>71400</v>
      </c>
      <c r="E63" s="194"/>
    </row>
    <row r="64" spans="2:11" x14ac:dyDescent="0.2">
      <c r="B64" s="225"/>
      <c r="E64" s="194"/>
    </row>
    <row r="65" spans="2:5" x14ac:dyDescent="0.2">
      <c r="B65" s="223">
        <v>26</v>
      </c>
      <c r="C65" s="192" t="s">
        <v>219</v>
      </c>
      <c r="D65" s="194">
        <f>18000*1.19</f>
        <v>21420</v>
      </c>
      <c r="E65" s="192"/>
    </row>
    <row r="66" spans="2:5" x14ac:dyDescent="0.2">
      <c r="B66" s="223">
        <v>26</v>
      </c>
      <c r="C66" s="23" t="s">
        <v>223</v>
      </c>
      <c r="D66" s="194">
        <f>55000*1.19</f>
        <v>65450</v>
      </c>
      <c r="E66" s="194"/>
    </row>
    <row r="67" spans="2:5" x14ac:dyDescent="0.2">
      <c r="B67" s="223">
        <v>26</v>
      </c>
      <c r="C67" s="192" t="s">
        <v>167</v>
      </c>
      <c r="D67" s="194">
        <v>12000</v>
      </c>
      <c r="E67" s="194"/>
    </row>
    <row r="68" spans="2:5" x14ac:dyDescent="0.2">
      <c r="B68" s="225"/>
      <c r="E68" s="194"/>
    </row>
    <row r="69" spans="2:5" x14ac:dyDescent="0.2">
      <c r="B69" s="223">
        <v>27</v>
      </c>
      <c r="C69" s="196" t="s">
        <v>224</v>
      </c>
      <c r="D69" s="194">
        <v>32000</v>
      </c>
      <c r="E69" s="194"/>
    </row>
    <row r="70" spans="2:5" x14ac:dyDescent="0.2">
      <c r="B70" s="224">
        <v>27</v>
      </c>
      <c r="C70" s="201" t="s">
        <v>211</v>
      </c>
      <c r="D70" s="194">
        <v>65000</v>
      </c>
      <c r="E70" s="192"/>
    </row>
    <row r="71" spans="2:5" x14ac:dyDescent="0.2">
      <c r="B71" s="225"/>
    </row>
    <row r="72" spans="2:5" x14ac:dyDescent="0.2">
      <c r="B72" s="223">
        <v>30</v>
      </c>
      <c r="C72" s="116" t="s">
        <v>195</v>
      </c>
      <c r="D72" s="199">
        <v>380</v>
      </c>
      <c r="E72" s="192"/>
    </row>
    <row r="73" spans="2:5" x14ac:dyDescent="0.2">
      <c r="B73" s="223">
        <v>30</v>
      </c>
      <c r="C73" s="116" t="s">
        <v>196</v>
      </c>
      <c r="D73" s="199">
        <v>12670</v>
      </c>
    </row>
    <row r="74" spans="2:5" x14ac:dyDescent="0.2">
      <c r="B74" s="224">
        <v>30</v>
      </c>
      <c r="C74" s="23" t="s">
        <v>210</v>
      </c>
      <c r="D74" s="199">
        <v>2000</v>
      </c>
    </row>
  </sheetData>
  <mergeCells count="4">
    <mergeCell ref="C12:E12"/>
    <mergeCell ref="C29:E29"/>
    <mergeCell ref="C44:E44"/>
    <mergeCell ref="C59:E5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3"/>
  <sheetViews>
    <sheetView topLeftCell="R64" zoomScale="80" zoomScaleNormal="80" workbookViewId="0">
      <selection activeCell="AA93" sqref="AA93:AC93"/>
    </sheetView>
  </sheetViews>
  <sheetFormatPr baseColWidth="10" defaultRowHeight="12.75" x14ac:dyDescent="0.2"/>
  <cols>
    <col min="1" max="1" width="4.28515625" style="52" customWidth="1"/>
    <col min="2" max="2" width="111.140625" style="52" customWidth="1"/>
    <col min="3" max="3" width="17.42578125" style="52" customWidth="1"/>
    <col min="4" max="5" width="16.85546875" style="52" customWidth="1"/>
    <col min="6" max="6" width="17.7109375" style="52" customWidth="1"/>
    <col min="7" max="7" width="18.140625" style="52" customWidth="1"/>
    <col min="8" max="8" width="16.85546875" style="52" customWidth="1"/>
    <col min="9" max="9" width="17.28515625" style="52" customWidth="1"/>
    <col min="10" max="10" width="17.5703125" style="52" customWidth="1"/>
    <col min="11" max="11" width="16.85546875" style="52" customWidth="1"/>
    <col min="12" max="12" width="17.140625" style="52" customWidth="1"/>
    <col min="13" max="13" width="18.28515625" style="52" customWidth="1"/>
    <col min="14" max="14" width="16.85546875" style="52" customWidth="1"/>
    <col min="15" max="15" width="17" style="52" customWidth="1"/>
    <col min="16" max="16" width="18.85546875" style="52" customWidth="1"/>
    <col min="17" max="17" width="16.85546875" style="52" customWidth="1"/>
    <col min="18" max="18" width="19" style="52" customWidth="1"/>
    <col min="19" max="19" width="17.7109375" style="52" customWidth="1"/>
    <col min="20" max="20" width="16.85546875" style="52" customWidth="1"/>
    <col min="21" max="21" width="18.85546875" style="52" customWidth="1"/>
    <col min="22" max="22" width="18.5703125" style="52" customWidth="1"/>
    <col min="23" max="23" width="16.85546875" style="52" customWidth="1"/>
    <col min="25" max="25" width="4.28515625" customWidth="1"/>
    <col min="26" max="26" width="84.85546875" customWidth="1"/>
    <col min="27" max="27" width="19.140625" customWidth="1"/>
    <col min="28" max="28" width="20" customWidth="1"/>
    <col min="29" max="29" width="16.85546875" style="52" customWidth="1"/>
  </cols>
  <sheetData>
    <row r="1" spans="1:29" ht="13.5" customHeight="1" thickBot="1" x14ac:dyDescent="0.25">
      <c r="A1" s="78"/>
      <c r="B1" s="239" t="s">
        <v>86</v>
      </c>
      <c r="C1" s="129" t="s">
        <v>2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Y1" s="78"/>
      <c r="Z1" s="234" t="s">
        <v>109</v>
      </c>
      <c r="AA1" s="6"/>
      <c r="AB1" s="79"/>
      <c r="AC1" s="116"/>
    </row>
    <row r="2" spans="1:29" ht="13.5" customHeight="1" thickBot="1" x14ac:dyDescent="0.25">
      <c r="A2" s="80"/>
      <c r="B2" s="240"/>
      <c r="C2" s="241">
        <v>1</v>
      </c>
      <c r="D2" s="238"/>
      <c r="E2" s="122" t="s">
        <v>179</v>
      </c>
      <c r="F2" s="238">
        <v>2</v>
      </c>
      <c r="G2" s="238"/>
      <c r="H2" s="122" t="s">
        <v>180</v>
      </c>
      <c r="I2" s="238">
        <v>3</v>
      </c>
      <c r="J2" s="238"/>
      <c r="K2" s="122" t="s">
        <v>181</v>
      </c>
      <c r="L2" s="238">
        <v>4</v>
      </c>
      <c r="M2" s="238"/>
      <c r="N2" s="122" t="s">
        <v>182</v>
      </c>
      <c r="O2" s="238">
        <v>5</v>
      </c>
      <c r="P2" s="238"/>
      <c r="Q2" s="122" t="s">
        <v>183</v>
      </c>
      <c r="R2" s="238">
        <v>6</v>
      </c>
      <c r="S2" s="238"/>
      <c r="T2" s="122" t="s">
        <v>184</v>
      </c>
      <c r="U2" s="238">
        <v>7</v>
      </c>
      <c r="V2" s="238"/>
      <c r="W2" s="123" t="s">
        <v>185</v>
      </c>
      <c r="Y2" s="80"/>
      <c r="Z2" s="235"/>
      <c r="AA2" s="236"/>
      <c r="AB2" s="237"/>
      <c r="AC2" s="121"/>
    </row>
    <row r="3" spans="1:29" ht="13.5" thickBot="1" x14ac:dyDescent="0.25">
      <c r="A3" s="80"/>
      <c r="B3" s="128" t="s">
        <v>3</v>
      </c>
      <c r="C3" s="159" t="s">
        <v>1</v>
      </c>
      <c r="D3" s="124" t="s">
        <v>0</v>
      </c>
      <c r="E3" s="1" t="s">
        <v>153</v>
      </c>
      <c r="F3" s="81" t="s">
        <v>1</v>
      </c>
      <c r="G3" s="124" t="s">
        <v>0</v>
      </c>
      <c r="H3" s="1" t="s">
        <v>153</v>
      </c>
      <c r="I3" s="81" t="s">
        <v>1</v>
      </c>
      <c r="J3" s="124" t="s">
        <v>0</v>
      </c>
      <c r="K3" s="1" t="s">
        <v>153</v>
      </c>
      <c r="L3" s="81" t="s">
        <v>1</v>
      </c>
      <c r="M3" s="124" t="s">
        <v>0</v>
      </c>
      <c r="N3" s="1" t="s">
        <v>153</v>
      </c>
      <c r="O3" s="81" t="s">
        <v>1</v>
      </c>
      <c r="P3" s="124" t="s">
        <v>0</v>
      </c>
      <c r="Q3" s="1" t="s">
        <v>153</v>
      </c>
      <c r="R3" s="81" t="s">
        <v>1</v>
      </c>
      <c r="S3" s="124" t="s">
        <v>0</v>
      </c>
      <c r="T3" s="1" t="s">
        <v>153</v>
      </c>
      <c r="U3" s="81" t="s">
        <v>1</v>
      </c>
      <c r="V3" s="124" t="s">
        <v>0</v>
      </c>
      <c r="W3" s="4" t="s">
        <v>153</v>
      </c>
      <c r="Y3" s="80"/>
      <c r="Z3" s="25" t="s">
        <v>3</v>
      </c>
      <c r="AA3" s="83" t="s">
        <v>1</v>
      </c>
      <c r="AB3" s="4" t="s">
        <v>0</v>
      </c>
      <c r="AC3" s="4" t="s">
        <v>153</v>
      </c>
    </row>
    <row r="4" spans="1:29" s="8" customFormat="1" ht="18" x14ac:dyDescent="0.25">
      <c r="A4" s="28" t="s">
        <v>8</v>
      </c>
      <c r="B4" s="29" t="s">
        <v>139</v>
      </c>
      <c r="C4" s="9"/>
      <c r="D4" s="125"/>
      <c r="E4" s="10"/>
      <c r="F4" s="11"/>
      <c r="G4" s="125"/>
      <c r="H4" s="10"/>
      <c r="I4" s="11"/>
      <c r="J4" s="125"/>
      <c r="K4" s="10"/>
      <c r="L4" s="11"/>
      <c r="M4" s="125"/>
      <c r="N4" s="10"/>
      <c r="O4" s="11"/>
      <c r="P4" s="125"/>
      <c r="Q4" s="10"/>
      <c r="R4" s="11"/>
      <c r="S4" s="125"/>
      <c r="T4" s="10"/>
      <c r="U4" s="11"/>
      <c r="V4" s="125"/>
      <c r="W4" s="10"/>
      <c r="Y4" s="28" t="s">
        <v>8</v>
      </c>
      <c r="Z4" s="29" t="s">
        <v>139</v>
      </c>
      <c r="AA4" s="84"/>
      <c r="AB4" s="13"/>
      <c r="AC4" s="10"/>
    </row>
    <row r="5" spans="1:29" s="8" customFormat="1" ht="15" x14ac:dyDescent="0.25">
      <c r="A5" s="30" t="s">
        <v>9</v>
      </c>
      <c r="B5" s="22" t="s">
        <v>4</v>
      </c>
      <c r="C5" s="9"/>
      <c r="D5" s="125"/>
      <c r="E5" s="10"/>
      <c r="F5" s="11"/>
      <c r="G5" s="125"/>
      <c r="H5" s="10"/>
      <c r="I5" s="11"/>
      <c r="J5" s="125"/>
      <c r="K5" s="10"/>
      <c r="L5" s="11"/>
      <c r="M5" s="125"/>
      <c r="N5" s="10"/>
      <c r="O5" s="11"/>
      <c r="P5" s="125"/>
      <c r="Q5" s="10"/>
      <c r="R5" s="11"/>
      <c r="S5" s="125"/>
      <c r="T5" s="10"/>
      <c r="U5" s="11"/>
      <c r="V5" s="125"/>
      <c r="W5" s="10"/>
      <c r="Y5" s="30" t="s">
        <v>9</v>
      </c>
      <c r="Z5" s="22" t="s">
        <v>4</v>
      </c>
      <c r="AA5" s="85"/>
      <c r="AB5" s="12"/>
      <c r="AC5" s="10"/>
    </row>
    <row r="6" spans="1:29" x14ac:dyDescent="0.2">
      <c r="A6" s="31" t="s">
        <v>10</v>
      </c>
      <c r="B6" s="23" t="s">
        <v>84</v>
      </c>
      <c r="C6" s="105"/>
      <c r="D6" s="126"/>
      <c r="E6" s="106"/>
      <c r="F6" s="126"/>
      <c r="G6" s="126"/>
      <c r="H6" s="106"/>
      <c r="I6" s="126"/>
      <c r="J6" s="126"/>
      <c r="K6" s="106"/>
      <c r="L6" s="126"/>
      <c r="M6" s="126"/>
      <c r="N6" s="106"/>
      <c r="O6" s="126"/>
      <c r="P6" s="126"/>
      <c r="Q6" s="106"/>
      <c r="R6" s="126"/>
      <c r="S6" s="126"/>
      <c r="T6" s="106"/>
      <c r="U6" s="126"/>
      <c r="V6" s="126"/>
      <c r="W6" s="106"/>
      <c r="Y6" s="31" t="s">
        <v>10</v>
      </c>
      <c r="Z6" s="23" t="s">
        <v>84</v>
      </c>
      <c r="AA6" s="86">
        <f>SUM(C7:C10)+SUM(F7:F10)+SUM(I7:I10)+SUM(L7:L10)+SUM(O7:O10)+SUM(R7:R10)+SUM(U7:U10)</f>
        <v>52800</v>
      </c>
      <c r="AB6" s="41">
        <f>SUM(D7:D10)+SUM(G7:G10)+SUM(J7:J10)+SUM(M7:M10)+SUM(P7:P10)+SUM(S7:S10)+SUM(V7:V10)</f>
        <v>51150</v>
      </c>
      <c r="AC6" s="187">
        <f>AB6-AA6</f>
        <v>-1650</v>
      </c>
    </row>
    <row r="7" spans="1:29" x14ac:dyDescent="0.2">
      <c r="A7" s="31"/>
      <c r="B7" s="23" t="s">
        <v>87</v>
      </c>
      <c r="C7" s="75"/>
      <c r="D7" s="127"/>
      <c r="E7" s="7">
        <f>D7-C7</f>
        <v>0</v>
      </c>
      <c r="F7" s="109"/>
      <c r="G7" s="127"/>
      <c r="H7" s="7">
        <f>G7-F7</f>
        <v>0</v>
      </c>
      <c r="I7" s="109"/>
      <c r="J7" s="127"/>
      <c r="K7" s="7">
        <f>J7-I7</f>
        <v>0</v>
      </c>
      <c r="L7" s="109"/>
      <c r="M7" s="127"/>
      <c r="N7" s="7">
        <f>M7-L7</f>
        <v>0</v>
      </c>
      <c r="O7" s="3">
        <v>20800</v>
      </c>
      <c r="P7" s="127">
        <v>20800</v>
      </c>
      <c r="Q7" s="7">
        <f>P7-O7</f>
        <v>0</v>
      </c>
      <c r="R7" s="109"/>
      <c r="S7" s="127"/>
      <c r="T7" s="7">
        <f>S7-R7</f>
        <v>0</v>
      </c>
      <c r="U7" s="109"/>
      <c r="V7" s="127"/>
      <c r="W7" s="7">
        <f>V7-U7</f>
        <v>0</v>
      </c>
      <c r="Y7" s="31"/>
      <c r="Z7" s="23"/>
      <c r="AA7" s="86"/>
      <c r="AB7" s="41"/>
      <c r="AC7" s="7"/>
    </row>
    <row r="8" spans="1:29" x14ac:dyDescent="0.2">
      <c r="A8" s="31"/>
      <c r="B8" s="23" t="s">
        <v>88</v>
      </c>
      <c r="C8" s="75"/>
      <c r="D8" s="127"/>
      <c r="E8" s="7">
        <f t="shared" ref="E8:E15" si="0">D8-C8</f>
        <v>0</v>
      </c>
      <c r="F8" s="109"/>
      <c r="G8" s="127"/>
      <c r="H8" s="7">
        <f t="shared" ref="H8:H15" si="1">G8-F8</f>
        <v>0</v>
      </c>
      <c r="I8" s="3">
        <v>25000</v>
      </c>
      <c r="J8" s="127">
        <v>23850</v>
      </c>
      <c r="K8" s="7">
        <f t="shared" ref="K8:K15" si="2">J8-I8</f>
        <v>-1150</v>
      </c>
      <c r="L8" s="109"/>
      <c r="M8" s="127"/>
      <c r="N8" s="7">
        <f t="shared" ref="N8:N15" si="3">M8-L8</f>
        <v>0</v>
      </c>
      <c r="O8" s="109"/>
      <c r="P8" s="127"/>
      <c r="Q8" s="7">
        <f t="shared" ref="Q8:Q15" si="4">P8-O8</f>
        <v>0</v>
      </c>
      <c r="R8" s="109"/>
      <c r="S8" s="127"/>
      <c r="T8" s="7">
        <f t="shared" ref="T8:T15" si="5">S8-R8</f>
        <v>0</v>
      </c>
      <c r="U8" s="109"/>
      <c r="V8" s="127"/>
      <c r="W8" s="7">
        <f t="shared" ref="W8:W15" si="6">V8-U8</f>
        <v>0</v>
      </c>
      <c r="Y8" s="31"/>
      <c r="Z8" s="23"/>
      <c r="AA8" s="86"/>
      <c r="AB8" s="41"/>
      <c r="AC8" s="7"/>
    </row>
    <row r="9" spans="1:29" x14ac:dyDescent="0.2">
      <c r="A9" s="31"/>
      <c r="B9" s="23" t="s">
        <v>89</v>
      </c>
      <c r="C9" s="75"/>
      <c r="D9" s="127"/>
      <c r="E9" s="7">
        <f t="shared" si="0"/>
        <v>0</v>
      </c>
      <c r="F9" s="109"/>
      <c r="G9" s="127"/>
      <c r="H9" s="7">
        <f t="shared" si="1"/>
        <v>0</v>
      </c>
      <c r="I9" s="109"/>
      <c r="J9" s="127"/>
      <c r="K9" s="7">
        <f t="shared" si="2"/>
        <v>0</v>
      </c>
      <c r="L9" s="109"/>
      <c r="M9" s="127"/>
      <c r="N9" s="7">
        <f t="shared" si="3"/>
        <v>0</v>
      </c>
      <c r="O9" s="109"/>
      <c r="P9" s="127"/>
      <c r="Q9" s="7">
        <f t="shared" si="4"/>
        <v>0</v>
      </c>
      <c r="R9" s="109"/>
      <c r="S9" s="127"/>
      <c r="T9" s="7">
        <f t="shared" si="5"/>
        <v>0</v>
      </c>
      <c r="U9" s="109"/>
      <c r="V9" s="127"/>
      <c r="W9" s="7">
        <f t="shared" si="6"/>
        <v>0</v>
      </c>
      <c r="Y9" s="31"/>
      <c r="Z9" s="23"/>
      <c r="AA9" s="86"/>
      <c r="AB9" s="41"/>
      <c r="AC9" s="7"/>
    </row>
    <row r="10" spans="1:29" x14ac:dyDescent="0.2">
      <c r="A10" s="31"/>
      <c r="B10" s="23" t="s">
        <v>90</v>
      </c>
      <c r="C10" s="75"/>
      <c r="D10" s="127"/>
      <c r="E10" s="7">
        <f t="shared" si="0"/>
        <v>0</v>
      </c>
      <c r="F10" s="3">
        <v>7000</v>
      </c>
      <c r="G10" s="127">
        <v>6500</v>
      </c>
      <c r="H10" s="7">
        <f t="shared" si="1"/>
        <v>-500</v>
      </c>
      <c r="I10" s="109"/>
      <c r="J10" s="127"/>
      <c r="K10" s="7">
        <f t="shared" si="2"/>
        <v>0</v>
      </c>
      <c r="L10" s="109"/>
      <c r="M10" s="127"/>
      <c r="N10" s="7">
        <f t="shared" si="3"/>
        <v>0</v>
      </c>
      <c r="O10" s="109"/>
      <c r="P10" s="127"/>
      <c r="Q10" s="7">
        <f t="shared" si="4"/>
        <v>0</v>
      </c>
      <c r="R10" s="109"/>
      <c r="S10" s="127"/>
      <c r="T10" s="7">
        <f t="shared" si="5"/>
        <v>0</v>
      </c>
      <c r="U10" s="109"/>
      <c r="V10" s="127"/>
      <c r="W10" s="7">
        <f t="shared" si="6"/>
        <v>0</v>
      </c>
      <c r="Y10" s="31"/>
      <c r="Z10" s="23"/>
      <c r="AA10" s="86"/>
      <c r="AB10" s="41"/>
      <c r="AC10" s="7"/>
    </row>
    <row r="11" spans="1:29" x14ac:dyDescent="0.2">
      <c r="A11" s="31" t="s">
        <v>11</v>
      </c>
      <c r="B11" s="23" t="s">
        <v>113</v>
      </c>
      <c r="C11" s="75"/>
      <c r="D11" s="127"/>
      <c r="E11" s="7">
        <f t="shared" si="0"/>
        <v>0</v>
      </c>
      <c r="F11" s="109"/>
      <c r="G11" s="127"/>
      <c r="H11" s="7">
        <f t="shared" si="1"/>
        <v>0</v>
      </c>
      <c r="I11" s="109"/>
      <c r="J11" s="127"/>
      <c r="K11" s="7">
        <f t="shared" si="2"/>
        <v>0</v>
      </c>
      <c r="L11" s="109"/>
      <c r="M11" s="127"/>
      <c r="N11" s="7">
        <f t="shared" si="3"/>
        <v>0</v>
      </c>
      <c r="O11" s="109"/>
      <c r="P11" s="127"/>
      <c r="Q11" s="7">
        <f t="shared" si="4"/>
        <v>0</v>
      </c>
      <c r="R11" s="109"/>
      <c r="S11" s="127"/>
      <c r="T11" s="7">
        <f t="shared" si="5"/>
        <v>0</v>
      </c>
      <c r="U11" s="109"/>
      <c r="V11" s="127"/>
      <c r="W11" s="7">
        <f t="shared" si="6"/>
        <v>0</v>
      </c>
      <c r="Y11" s="31" t="s">
        <v>11</v>
      </c>
      <c r="Z11" s="23" t="s">
        <v>113</v>
      </c>
      <c r="AA11" s="86">
        <f t="shared" ref="AA11:AB14" si="7">C11+F11+I11+L11+O11+R11+U11</f>
        <v>0</v>
      </c>
      <c r="AB11" s="41">
        <f t="shared" si="7"/>
        <v>0</v>
      </c>
      <c r="AC11" s="7">
        <f t="shared" ref="AC11:AC15" si="8">AB11-AA11</f>
        <v>0</v>
      </c>
    </row>
    <row r="12" spans="1:29" x14ac:dyDescent="0.2">
      <c r="A12" s="31" t="s">
        <v>12</v>
      </c>
      <c r="B12" s="23" t="s">
        <v>13</v>
      </c>
      <c r="C12" s="75"/>
      <c r="D12" s="127"/>
      <c r="E12" s="7">
        <f t="shared" si="0"/>
        <v>0</v>
      </c>
      <c r="F12" s="109"/>
      <c r="G12" s="127"/>
      <c r="H12" s="7">
        <f t="shared" si="1"/>
        <v>0</v>
      </c>
      <c r="I12" s="109"/>
      <c r="J12" s="127"/>
      <c r="K12" s="7">
        <f t="shared" si="2"/>
        <v>0</v>
      </c>
      <c r="L12" s="109"/>
      <c r="M12" s="127"/>
      <c r="N12" s="7">
        <f t="shared" si="3"/>
        <v>0</v>
      </c>
      <c r="O12" s="109"/>
      <c r="P12" s="127"/>
      <c r="Q12" s="7">
        <f t="shared" si="4"/>
        <v>0</v>
      </c>
      <c r="R12" s="109"/>
      <c r="S12" s="127"/>
      <c r="T12" s="7">
        <f t="shared" si="5"/>
        <v>0</v>
      </c>
      <c r="U12" s="109"/>
      <c r="V12" s="127"/>
      <c r="W12" s="7">
        <f t="shared" si="6"/>
        <v>0</v>
      </c>
      <c r="Y12" s="31" t="s">
        <v>12</v>
      </c>
      <c r="Z12" s="23" t="s">
        <v>13</v>
      </c>
      <c r="AA12" s="86">
        <f t="shared" si="7"/>
        <v>0</v>
      </c>
      <c r="AB12" s="41">
        <f t="shared" si="7"/>
        <v>0</v>
      </c>
      <c r="AC12" s="7">
        <f t="shared" si="8"/>
        <v>0</v>
      </c>
    </row>
    <row r="13" spans="1:29" x14ac:dyDescent="0.2">
      <c r="A13" s="31" t="s">
        <v>14</v>
      </c>
      <c r="B13" s="23" t="s">
        <v>85</v>
      </c>
      <c r="C13" s="75"/>
      <c r="D13" s="3"/>
      <c r="E13" s="7">
        <f t="shared" si="0"/>
        <v>0</v>
      </c>
      <c r="F13" s="109"/>
      <c r="G13" s="3"/>
      <c r="H13" s="7">
        <f t="shared" si="1"/>
        <v>0</v>
      </c>
      <c r="I13" s="109"/>
      <c r="J13" s="3"/>
      <c r="K13" s="7">
        <f t="shared" si="2"/>
        <v>0</v>
      </c>
      <c r="L13" s="109"/>
      <c r="M13" s="3"/>
      <c r="N13" s="7">
        <f t="shared" si="3"/>
        <v>0</v>
      </c>
      <c r="O13" s="109"/>
      <c r="P13" s="3"/>
      <c r="Q13" s="7">
        <f t="shared" si="4"/>
        <v>0</v>
      </c>
      <c r="R13" s="109"/>
      <c r="S13" s="3"/>
      <c r="T13" s="7">
        <f t="shared" si="5"/>
        <v>0</v>
      </c>
      <c r="U13" s="109"/>
      <c r="V13" s="3"/>
      <c r="W13" s="7">
        <f t="shared" si="6"/>
        <v>0</v>
      </c>
      <c r="Y13" s="31" t="s">
        <v>14</v>
      </c>
      <c r="Z13" s="23" t="s">
        <v>85</v>
      </c>
      <c r="AA13" s="86">
        <f t="shared" si="7"/>
        <v>0</v>
      </c>
      <c r="AB13" s="5">
        <f t="shared" si="7"/>
        <v>0</v>
      </c>
      <c r="AC13" s="7">
        <f t="shared" si="8"/>
        <v>0</v>
      </c>
    </row>
    <row r="14" spans="1:29" x14ac:dyDescent="0.2">
      <c r="A14" s="31" t="s">
        <v>16</v>
      </c>
      <c r="B14" s="23" t="s">
        <v>6</v>
      </c>
      <c r="C14" s="75"/>
      <c r="D14" s="3"/>
      <c r="E14" s="7">
        <f t="shared" si="0"/>
        <v>0</v>
      </c>
      <c r="F14" s="109"/>
      <c r="G14" s="3"/>
      <c r="H14" s="7">
        <f t="shared" si="1"/>
        <v>0</v>
      </c>
      <c r="I14" s="109"/>
      <c r="J14" s="3"/>
      <c r="K14" s="7">
        <f t="shared" si="2"/>
        <v>0</v>
      </c>
      <c r="L14" s="109"/>
      <c r="M14" s="3"/>
      <c r="N14" s="7">
        <f t="shared" si="3"/>
        <v>0</v>
      </c>
      <c r="O14" s="109"/>
      <c r="P14" s="3"/>
      <c r="Q14" s="7">
        <f t="shared" si="4"/>
        <v>0</v>
      </c>
      <c r="R14" s="109"/>
      <c r="S14" s="3"/>
      <c r="T14" s="7">
        <f t="shared" si="5"/>
        <v>0</v>
      </c>
      <c r="U14" s="109"/>
      <c r="V14" s="3"/>
      <c r="W14" s="7">
        <f t="shared" si="6"/>
        <v>0</v>
      </c>
      <c r="Y14" s="31" t="s">
        <v>16</v>
      </c>
      <c r="Z14" s="23" t="s">
        <v>6</v>
      </c>
      <c r="AA14" s="86">
        <f t="shared" si="7"/>
        <v>0</v>
      </c>
      <c r="AB14" s="5">
        <f t="shared" si="7"/>
        <v>0</v>
      </c>
      <c r="AC14" s="7">
        <f t="shared" si="8"/>
        <v>0</v>
      </c>
    </row>
    <row r="15" spans="1:29" s="8" customFormat="1" ht="15" x14ac:dyDescent="0.25">
      <c r="A15" s="32" t="s">
        <v>17</v>
      </c>
      <c r="B15" s="24" t="s">
        <v>140</v>
      </c>
      <c r="C15" s="18">
        <f>SUM(C6:C14)</f>
        <v>0</v>
      </c>
      <c r="D15" s="110">
        <f t="shared" ref="D15:V15" si="9">SUM(D6:D14)</f>
        <v>0</v>
      </c>
      <c r="E15" s="155">
        <f t="shared" si="0"/>
        <v>0</v>
      </c>
      <c r="F15" s="110">
        <f t="shared" si="9"/>
        <v>7000</v>
      </c>
      <c r="G15" s="110">
        <f t="shared" si="9"/>
        <v>6500</v>
      </c>
      <c r="H15" s="155">
        <f t="shared" si="1"/>
        <v>-500</v>
      </c>
      <c r="I15" s="110">
        <f t="shared" si="9"/>
        <v>25000</v>
      </c>
      <c r="J15" s="110">
        <f t="shared" si="9"/>
        <v>23850</v>
      </c>
      <c r="K15" s="155">
        <f t="shared" si="2"/>
        <v>-1150</v>
      </c>
      <c r="L15" s="110">
        <f t="shared" si="9"/>
        <v>0</v>
      </c>
      <c r="M15" s="110">
        <f t="shared" si="9"/>
        <v>0</v>
      </c>
      <c r="N15" s="155">
        <f t="shared" si="3"/>
        <v>0</v>
      </c>
      <c r="O15" s="110">
        <f t="shared" si="9"/>
        <v>20800</v>
      </c>
      <c r="P15" s="110">
        <f t="shared" si="9"/>
        <v>20800</v>
      </c>
      <c r="Q15" s="155">
        <f t="shared" si="4"/>
        <v>0</v>
      </c>
      <c r="R15" s="110">
        <f t="shared" si="9"/>
        <v>0</v>
      </c>
      <c r="S15" s="110">
        <f t="shared" si="9"/>
        <v>0</v>
      </c>
      <c r="T15" s="155">
        <f t="shared" si="5"/>
        <v>0</v>
      </c>
      <c r="U15" s="110">
        <f t="shared" si="9"/>
        <v>0</v>
      </c>
      <c r="V15" s="110">
        <f t="shared" si="9"/>
        <v>0</v>
      </c>
      <c r="W15" s="155">
        <f t="shared" si="6"/>
        <v>0</v>
      </c>
      <c r="Y15" s="32" t="s">
        <v>17</v>
      </c>
      <c r="Z15" s="24" t="s">
        <v>140</v>
      </c>
      <c r="AA15" s="50">
        <f t="shared" ref="AA15:AB15" si="10">SUM(AA6:AA14)</f>
        <v>52800</v>
      </c>
      <c r="AB15" s="82">
        <f t="shared" si="10"/>
        <v>51150</v>
      </c>
      <c r="AC15" s="155">
        <f t="shared" si="8"/>
        <v>-1650</v>
      </c>
    </row>
    <row r="16" spans="1:29" s="8" customFormat="1" ht="15" x14ac:dyDescent="0.25">
      <c r="A16" s="30" t="s">
        <v>18</v>
      </c>
      <c r="B16" s="22" t="s">
        <v>5</v>
      </c>
      <c r="C16" s="9"/>
      <c r="D16" s="11"/>
      <c r="E16" s="117"/>
      <c r="F16" s="11"/>
      <c r="G16" s="11"/>
      <c r="H16" s="117"/>
      <c r="I16" s="11"/>
      <c r="J16" s="11"/>
      <c r="K16" s="117"/>
      <c r="L16" s="11"/>
      <c r="M16" s="11"/>
      <c r="N16" s="117"/>
      <c r="O16" s="11"/>
      <c r="P16" s="11"/>
      <c r="Q16" s="117"/>
      <c r="R16" s="11"/>
      <c r="S16" s="11"/>
      <c r="T16" s="117"/>
      <c r="U16" s="11"/>
      <c r="V16" s="11"/>
      <c r="W16" s="117"/>
      <c r="Y16" s="30" t="s">
        <v>18</v>
      </c>
      <c r="Z16" s="22" t="s">
        <v>5</v>
      </c>
      <c r="AA16" s="85"/>
      <c r="AB16" s="33"/>
      <c r="AC16" s="117"/>
    </row>
    <row r="17" spans="1:29" x14ac:dyDescent="0.2">
      <c r="A17" s="34" t="s">
        <v>19</v>
      </c>
      <c r="B17" s="15" t="s">
        <v>111</v>
      </c>
      <c r="C17" s="105"/>
      <c r="D17" s="126"/>
      <c r="E17" s="106"/>
      <c r="F17" s="126"/>
      <c r="G17" s="126"/>
      <c r="H17" s="106"/>
      <c r="I17" s="126"/>
      <c r="J17" s="126"/>
      <c r="K17" s="106"/>
      <c r="L17" s="126"/>
      <c r="M17" s="126"/>
      <c r="N17" s="106"/>
      <c r="O17" s="126"/>
      <c r="P17" s="126"/>
      <c r="Q17" s="106"/>
      <c r="R17" s="126"/>
      <c r="S17" s="126"/>
      <c r="T17" s="106"/>
      <c r="U17" s="126"/>
      <c r="V17" s="126"/>
      <c r="W17" s="106"/>
      <c r="Y17" s="34" t="s">
        <v>19</v>
      </c>
      <c r="Z17" s="15" t="s">
        <v>111</v>
      </c>
      <c r="AA17" s="87">
        <f>SUM(C18:C29)+SUM(F18:F29)+SUM(I18:I29)+SUM(L18:L29)+SUM(O18:O29)+SUM(R18:R29)+SUM(U18:U29)</f>
        <v>63350</v>
      </c>
      <c r="AB17" s="5">
        <f>SUM(D18:D29)+SUM(G18:G29)+SUM(J18:J29)+SUM(M18:M29)+SUM(P18:P29)+SUM(S18:S29)+SUM(V18:V29)</f>
        <v>63250</v>
      </c>
      <c r="AC17" s="187">
        <f>AB17-AA17</f>
        <v>-100</v>
      </c>
    </row>
    <row r="18" spans="1:29" x14ac:dyDescent="0.2">
      <c r="A18" s="34"/>
      <c r="B18" s="15" t="s">
        <v>92</v>
      </c>
      <c r="C18" s="76"/>
      <c r="D18" s="3"/>
      <c r="E18" s="2">
        <f>D18-C18</f>
        <v>0</v>
      </c>
      <c r="F18" s="3">
        <v>35700</v>
      </c>
      <c r="G18" s="3">
        <v>36000</v>
      </c>
      <c r="H18" s="2">
        <f>G18-F18</f>
        <v>300</v>
      </c>
      <c r="I18" s="3"/>
      <c r="J18" s="3"/>
      <c r="K18" s="2">
        <f>J18-I18</f>
        <v>0</v>
      </c>
      <c r="L18" s="3"/>
      <c r="M18" s="3"/>
      <c r="N18" s="2">
        <f>M18-L18</f>
        <v>0</v>
      </c>
      <c r="O18" s="3"/>
      <c r="P18" s="3"/>
      <c r="Q18" s="2">
        <f>P18-O18</f>
        <v>0</v>
      </c>
      <c r="R18" s="3"/>
      <c r="S18" s="3"/>
      <c r="T18" s="2">
        <f>S18-R18</f>
        <v>0</v>
      </c>
      <c r="U18" s="3"/>
      <c r="V18" s="3"/>
      <c r="W18" s="2">
        <f>V18-U18</f>
        <v>0</v>
      </c>
      <c r="Y18" s="34"/>
      <c r="Z18" s="15"/>
      <c r="AA18" s="87"/>
      <c r="AB18" s="5"/>
      <c r="AC18" s="2"/>
    </row>
    <row r="19" spans="1:29" x14ac:dyDescent="0.2">
      <c r="A19" s="34"/>
      <c r="B19" s="15" t="s">
        <v>93</v>
      </c>
      <c r="C19" s="76"/>
      <c r="D19" s="3"/>
      <c r="E19" s="2">
        <f t="shared" ref="E19:E29" si="11">D19-C19</f>
        <v>0</v>
      </c>
      <c r="F19" s="3"/>
      <c r="G19" s="3"/>
      <c r="H19" s="2">
        <f t="shared" ref="H19:H29" si="12">G19-F19</f>
        <v>0</v>
      </c>
      <c r="I19" s="3"/>
      <c r="J19" s="3"/>
      <c r="K19" s="2">
        <f t="shared" ref="K19:K29" si="13">J19-I19</f>
        <v>0</v>
      </c>
      <c r="L19" s="3"/>
      <c r="M19" s="3"/>
      <c r="N19" s="2">
        <f t="shared" ref="N19:N29" si="14">M19-L19</f>
        <v>0</v>
      </c>
      <c r="O19" s="3"/>
      <c r="P19" s="3"/>
      <c r="Q19" s="2">
        <f t="shared" ref="Q19:Q29" si="15">P19-O19</f>
        <v>0</v>
      </c>
      <c r="R19" s="3"/>
      <c r="S19" s="3"/>
      <c r="T19" s="2">
        <f t="shared" ref="T19:T29" si="16">S19-R19</f>
        <v>0</v>
      </c>
      <c r="U19" s="3"/>
      <c r="V19" s="3"/>
      <c r="W19" s="2">
        <f t="shared" ref="W19:W29" si="17">V19-U19</f>
        <v>0</v>
      </c>
      <c r="Y19" s="34"/>
      <c r="Z19" s="15"/>
      <c r="AA19" s="87"/>
      <c r="AB19" s="5"/>
      <c r="AC19" s="2"/>
    </row>
    <row r="20" spans="1:29" x14ac:dyDescent="0.2">
      <c r="A20" s="34"/>
      <c r="B20" s="15" t="s">
        <v>91</v>
      </c>
      <c r="C20" s="76"/>
      <c r="D20" s="3"/>
      <c r="E20" s="2">
        <f t="shared" si="11"/>
        <v>0</v>
      </c>
      <c r="F20" s="3"/>
      <c r="G20" s="3"/>
      <c r="H20" s="2">
        <f t="shared" si="12"/>
        <v>0</v>
      </c>
      <c r="I20" s="3"/>
      <c r="J20" s="3"/>
      <c r="K20" s="2">
        <f t="shared" si="13"/>
        <v>0</v>
      </c>
      <c r="L20" s="3"/>
      <c r="M20" s="3"/>
      <c r="N20" s="2">
        <f t="shared" si="14"/>
        <v>0</v>
      </c>
      <c r="O20" s="3"/>
      <c r="P20" s="3"/>
      <c r="Q20" s="2">
        <f t="shared" si="15"/>
        <v>0</v>
      </c>
      <c r="R20" s="3"/>
      <c r="S20" s="3"/>
      <c r="T20" s="2">
        <f t="shared" si="16"/>
        <v>0</v>
      </c>
      <c r="U20" s="3"/>
      <c r="V20" s="3"/>
      <c r="W20" s="2">
        <f t="shared" si="17"/>
        <v>0</v>
      </c>
      <c r="Y20" s="34"/>
      <c r="Z20" s="15"/>
      <c r="AA20" s="87"/>
      <c r="AB20" s="5"/>
      <c r="AC20" s="2"/>
    </row>
    <row r="21" spans="1:29" x14ac:dyDescent="0.2">
      <c r="A21" s="35"/>
      <c r="B21" s="14" t="s">
        <v>112</v>
      </c>
      <c r="C21" s="76"/>
      <c r="D21" s="3"/>
      <c r="E21" s="2">
        <f t="shared" si="11"/>
        <v>0</v>
      </c>
      <c r="F21" s="3"/>
      <c r="G21" s="3"/>
      <c r="H21" s="2">
        <f t="shared" si="12"/>
        <v>0</v>
      </c>
      <c r="I21" s="3"/>
      <c r="J21" s="3"/>
      <c r="K21" s="2">
        <f t="shared" si="13"/>
        <v>0</v>
      </c>
      <c r="L21" s="3"/>
      <c r="M21" s="3"/>
      <c r="N21" s="2">
        <f t="shared" si="14"/>
        <v>0</v>
      </c>
      <c r="O21" s="3"/>
      <c r="P21" s="3"/>
      <c r="Q21" s="2">
        <f t="shared" si="15"/>
        <v>0</v>
      </c>
      <c r="R21" s="3"/>
      <c r="S21" s="3"/>
      <c r="T21" s="2">
        <f t="shared" si="16"/>
        <v>0</v>
      </c>
      <c r="U21" s="3"/>
      <c r="V21" s="3"/>
      <c r="W21" s="2">
        <f t="shared" si="17"/>
        <v>0</v>
      </c>
      <c r="Y21" s="35"/>
      <c r="Z21" s="14"/>
      <c r="AA21" s="87"/>
      <c r="AB21" s="5"/>
      <c r="AC21" s="2"/>
    </row>
    <row r="22" spans="1:29" x14ac:dyDescent="0.2">
      <c r="A22" s="14"/>
      <c r="B22" s="14" t="s">
        <v>96</v>
      </c>
      <c r="C22" s="76"/>
      <c r="D22" s="3"/>
      <c r="E22" s="2">
        <f t="shared" si="11"/>
        <v>0</v>
      </c>
      <c r="F22" s="3">
        <v>4500</v>
      </c>
      <c r="G22" s="3">
        <v>4000</v>
      </c>
      <c r="H22" s="2">
        <f t="shared" si="12"/>
        <v>-500</v>
      </c>
      <c r="I22" s="3"/>
      <c r="J22" s="3"/>
      <c r="K22" s="2">
        <f t="shared" si="13"/>
        <v>0</v>
      </c>
      <c r="L22" s="3"/>
      <c r="M22" s="3"/>
      <c r="N22" s="2">
        <f t="shared" si="14"/>
        <v>0</v>
      </c>
      <c r="O22" s="3"/>
      <c r="P22" s="3"/>
      <c r="Q22" s="2">
        <f t="shared" si="15"/>
        <v>0</v>
      </c>
      <c r="R22" s="3"/>
      <c r="S22" s="3"/>
      <c r="T22" s="2">
        <f t="shared" si="16"/>
        <v>0</v>
      </c>
      <c r="U22" s="3"/>
      <c r="V22" s="3"/>
      <c r="W22" s="2">
        <f t="shared" si="17"/>
        <v>0</v>
      </c>
      <c r="Y22" s="35"/>
      <c r="Z22" s="14"/>
      <c r="AA22" s="87"/>
      <c r="AB22" s="5"/>
      <c r="AC22" s="2"/>
    </row>
    <row r="23" spans="1:29" ht="13.5" customHeight="1" x14ac:dyDescent="0.2">
      <c r="A23" s="14"/>
      <c r="B23" s="14" t="s">
        <v>97</v>
      </c>
      <c r="C23" s="76"/>
      <c r="D23" s="3"/>
      <c r="E23" s="2">
        <f t="shared" si="11"/>
        <v>0</v>
      </c>
      <c r="F23" s="3">
        <v>3250</v>
      </c>
      <c r="G23" s="3">
        <v>3250</v>
      </c>
      <c r="H23" s="2">
        <f t="shared" si="12"/>
        <v>0</v>
      </c>
      <c r="I23" s="3">
        <v>2500</v>
      </c>
      <c r="J23" s="3">
        <v>2500</v>
      </c>
      <c r="K23" s="2">
        <f t="shared" si="13"/>
        <v>0</v>
      </c>
      <c r="L23" s="3"/>
      <c r="M23" s="3"/>
      <c r="N23" s="2">
        <f t="shared" si="14"/>
        <v>0</v>
      </c>
      <c r="O23" s="3"/>
      <c r="P23" s="3"/>
      <c r="Q23" s="2">
        <f t="shared" si="15"/>
        <v>0</v>
      </c>
      <c r="R23" s="3"/>
      <c r="S23" s="3"/>
      <c r="T23" s="2">
        <f t="shared" si="16"/>
        <v>0</v>
      </c>
      <c r="U23" s="3"/>
      <c r="V23" s="3"/>
      <c r="W23" s="2">
        <f t="shared" si="17"/>
        <v>0</v>
      </c>
      <c r="Y23" s="35"/>
      <c r="Z23" s="14"/>
      <c r="AA23" s="87"/>
      <c r="AB23" s="5"/>
      <c r="AC23" s="2"/>
    </row>
    <row r="24" spans="1:29" x14ac:dyDescent="0.2">
      <c r="A24" s="14"/>
      <c r="B24" s="14" t="s">
        <v>98</v>
      </c>
      <c r="C24" s="76"/>
      <c r="D24" s="3"/>
      <c r="E24" s="2">
        <f t="shared" si="11"/>
        <v>0</v>
      </c>
      <c r="F24" s="3"/>
      <c r="G24" s="3"/>
      <c r="H24" s="2">
        <f t="shared" si="12"/>
        <v>0</v>
      </c>
      <c r="I24" s="3"/>
      <c r="J24" s="3"/>
      <c r="K24" s="2">
        <f t="shared" si="13"/>
        <v>0</v>
      </c>
      <c r="L24" s="3"/>
      <c r="M24" s="3"/>
      <c r="N24" s="2">
        <f t="shared" si="14"/>
        <v>0</v>
      </c>
      <c r="O24" s="3"/>
      <c r="P24" s="3"/>
      <c r="Q24" s="2">
        <f t="shared" si="15"/>
        <v>0</v>
      </c>
      <c r="R24" s="3"/>
      <c r="S24" s="3"/>
      <c r="T24" s="2">
        <f t="shared" si="16"/>
        <v>0</v>
      </c>
      <c r="U24" s="3"/>
      <c r="V24" s="3"/>
      <c r="W24" s="2">
        <f t="shared" si="17"/>
        <v>0</v>
      </c>
      <c r="Y24" s="35"/>
      <c r="Z24" s="14"/>
      <c r="AA24" s="87"/>
      <c r="AB24" s="5"/>
      <c r="AC24" s="2"/>
    </row>
    <row r="25" spans="1:29" x14ac:dyDescent="0.2">
      <c r="A25" s="14"/>
      <c r="B25" s="14" t="s">
        <v>99</v>
      </c>
      <c r="C25" s="76"/>
      <c r="D25" s="3"/>
      <c r="E25" s="2">
        <f t="shared" si="11"/>
        <v>0</v>
      </c>
      <c r="F25" s="3"/>
      <c r="G25" s="3"/>
      <c r="H25" s="2">
        <f t="shared" si="12"/>
        <v>0</v>
      </c>
      <c r="I25" s="3"/>
      <c r="J25" s="3"/>
      <c r="K25" s="2">
        <f t="shared" si="13"/>
        <v>0</v>
      </c>
      <c r="L25" s="3"/>
      <c r="M25" s="3"/>
      <c r="N25" s="2">
        <f t="shared" si="14"/>
        <v>0</v>
      </c>
      <c r="O25" s="3"/>
      <c r="P25" s="3"/>
      <c r="Q25" s="2">
        <f t="shared" si="15"/>
        <v>0</v>
      </c>
      <c r="R25" s="3">
        <v>1100</v>
      </c>
      <c r="S25" s="3">
        <v>1200</v>
      </c>
      <c r="T25" s="2">
        <f t="shared" si="16"/>
        <v>100</v>
      </c>
      <c r="U25" s="3"/>
      <c r="V25" s="3"/>
      <c r="W25" s="2">
        <f t="shared" si="17"/>
        <v>0</v>
      </c>
      <c r="Y25" s="35"/>
      <c r="Z25" s="14"/>
      <c r="AA25" s="87"/>
      <c r="AB25" s="5"/>
      <c r="AC25" s="2"/>
    </row>
    <row r="26" spans="1:29" x14ac:dyDescent="0.2">
      <c r="A26" s="14"/>
      <c r="B26" s="14" t="s">
        <v>21</v>
      </c>
      <c r="C26" s="76"/>
      <c r="D26" s="3"/>
      <c r="E26" s="2">
        <f t="shared" si="11"/>
        <v>0</v>
      </c>
      <c r="F26" s="3"/>
      <c r="G26" s="3"/>
      <c r="H26" s="2">
        <f t="shared" si="12"/>
        <v>0</v>
      </c>
      <c r="I26" s="3"/>
      <c r="J26" s="3"/>
      <c r="K26" s="2">
        <f t="shared" si="13"/>
        <v>0</v>
      </c>
      <c r="L26" s="3">
        <v>11300</v>
      </c>
      <c r="M26" s="3">
        <v>11300</v>
      </c>
      <c r="N26" s="2">
        <f t="shared" si="14"/>
        <v>0</v>
      </c>
      <c r="O26" s="3"/>
      <c r="P26" s="3"/>
      <c r="Q26" s="2">
        <f t="shared" si="15"/>
        <v>0</v>
      </c>
      <c r="R26" s="3"/>
      <c r="S26" s="3"/>
      <c r="T26" s="2">
        <f t="shared" si="16"/>
        <v>0</v>
      </c>
      <c r="U26" s="3"/>
      <c r="V26" s="3"/>
      <c r="W26" s="2">
        <f t="shared" si="17"/>
        <v>0</v>
      </c>
      <c r="Y26" s="35"/>
      <c r="Z26" s="14"/>
      <c r="AA26" s="87"/>
      <c r="AB26" s="5"/>
      <c r="AC26" s="2"/>
    </row>
    <row r="27" spans="1:29" x14ac:dyDescent="0.2">
      <c r="A27" s="14"/>
      <c r="B27" s="14" t="s">
        <v>95</v>
      </c>
      <c r="C27" s="76"/>
      <c r="D27" s="3"/>
      <c r="E27" s="2">
        <f t="shared" si="11"/>
        <v>0</v>
      </c>
      <c r="F27" s="3">
        <v>5000</v>
      </c>
      <c r="G27" s="3">
        <v>5000</v>
      </c>
      <c r="H27" s="2">
        <f t="shared" si="12"/>
        <v>0</v>
      </c>
      <c r="I27" s="3"/>
      <c r="J27" s="3"/>
      <c r="K27" s="2">
        <f t="shared" si="13"/>
        <v>0</v>
      </c>
      <c r="L27" s="3"/>
      <c r="M27" s="3"/>
      <c r="N27" s="2">
        <f t="shared" si="14"/>
        <v>0</v>
      </c>
      <c r="O27" s="3"/>
      <c r="P27" s="3"/>
      <c r="Q27" s="2">
        <f t="shared" si="15"/>
        <v>0</v>
      </c>
      <c r="R27" s="3"/>
      <c r="S27" s="3"/>
      <c r="T27" s="2">
        <f t="shared" si="16"/>
        <v>0</v>
      </c>
      <c r="U27" s="3"/>
      <c r="V27" s="3"/>
      <c r="W27" s="2">
        <f t="shared" si="17"/>
        <v>0</v>
      </c>
      <c r="Y27" s="35"/>
      <c r="Z27" s="14"/>
      <c r="AA27" s="87"/>
      <c r="AB27" s="5"/>
      <c r="AC27" s="2"/>
    </row>
    <row r="28" spans="1:29" x14ac:dyDescent="0.2">
      <c r="A28" s="14"/>
      <c r="B28" s="14" t="s">
        <v>100</v>
      </c>
      <c r="C28" s="76"/>
      <c r="D28" s="3"/>
      <c r="E28" s="2">
        <f t="shared" si="11"/>
        <v>0</v>
      </c>
      <c r="F28" s="3"/>
      <c r="G28" s="3"/>
      <c r="H28" s="2">
        <f t="shared" si="12"/>
        <v>0</v>
      </c>
      <c r="I28" s="3"/>
      <c r="J28" s="3"/>
      <c r="K28" s="2">
        <f t="shared" si="13"/>
        <v>0</v>
      </c>
      <c r="L28" s="3"/>
      <c r="M28" s="3"/>
      <c r="N28" s="2">
        <f t="shared" si="14"/>
        <v>0</v>
      </c>
      <c r="O28" s="3"/>
      <c r="P28" s="3"/>
      <c r="Q28" s="2">
        <f t="shared" si="15"/>
        <v>0</v>
      </c>
      <c r="R28" s="3"/>
      <c r="S28" s="3"/>
      <c r="T28" s="2">
        <f t="shared" si="16"/>
        <v>0</v>
      </c>
      <c r="U28" s="3"/>
      <c r="V28" s="3"/>
      <c r="W28" s="2">
        <f t="shared" si="17"/>
        <v>0</v>
      </c>
      <c r="Y28" s="35"/>
      <c r="Z28" s="14"/>
      <c r="AA28" s="87"/>
      <c r="AB28" s="5"/>
      <c r="AC28" s="2"/>
    </row>
    <row r="29" spans="1:29" x14ac:dyDescent="0.2">
      <c r="A29" s="14"/>
      <c r="B29" s="170" t="s">
        <v>187</v>
      </c>
      <c r="C29" s="134"/>
      <c r="D29" s="127"/>
      <c r="E29" s="2">
        <f t="shared" si="11"/>
        <v>0</v>
      </c>
      <c r="F29" s="127"/>
      <c r="G29" s="127"/>
      <c r="H29" s="2">
        <f t="shared" si="12"/>
        <v>0</v>
      </c>
      <c r="I29" s="127"/>
      <c r="J29" s="127"/>
      <c r="K29" s="2">
        <f t="shared" si="13"/>
        <v>0</v>
      </c>
      <c r="L29" s="127"/>
      <c r="M29" s="127"/>
      <c r="N29" s="2">
        <f t="shared" si="14"/>
        <v>0</v>
      </c>
      <c r="O29" s="127"/>
      <c r="P29" s="127"/>
      <c r="Q29" s="2">
        <f t="shared" si="15"/>
        <v>0</v>
      </c>
      <c r="R29" s="127"/>
      <c r="S29" s="127"/>
      <c r="T29" s="2">
        <f t="shared" si="16"/>
        <v>0</v>
      </c>
      <c r="U29" s="127"/>
      <c r="V29" s="127"/>
      <c r="W29" s="2">
        <f t="shared" si="17"/>
        <v>0</v>
      </c>
      <c r="Y29" s="35"/>
      <c r="Z29" s="14"/>
      <c r="AA29" s="87"/>
      <c r="AB29" s="5"/>
      <c r="AC29" s="2"/>
    </row>
    <row r="30" spans="1:29" x14ac:dyDescent="0.2">
      <c r="A30" s="14" t="s">
        <v>20</v>
      </c>
      <c r="B30" s="15" t="s">
        <v>110</v>
      </c>
      <c r="C30" s="152"/>
      <c r="D30" s="153"/>
      <c r="E30" s="154"/>
      <c r="F30" s="153"/>
      <c r="G30" s="153"/>
      <c r="H30" s="154"/>
      <c r="I30" s="153"/>
      <c r="J30" s="153"/>
      <c r="K30" s="154"/>
      <c r="L30" s="153"/>
      <c r="M30" s="153"/>
      <c r="N30" s="154"/>
      <c r="O30" s="153"/>
      <c r="P30" s="153"/>
      <c r="Q30" s="154"/>
      <c r="R30" s="153"/>
      <c r="S30" s="153"/>
      <c r="T30" s="154"/>
      <c r="U30" s="153"/>
      <c r="V30" s="153"/>
      <c r="W30" s="154"/>
      <c r="Y30" s="35" t="s">
        <v>20</v>
      </c>
      <c r="Z30" s="15" t="s">
        <v>110</v>
      </c>
      <c r="AA30" s="87">
        <f>SUM(C31:C32)+SUM(F31:F32)+SUM(I31:I32)+SUM(L31:L32)+SUM(O31:O32)+SUM(R31:R32)+SUM(U31:U32)</f>
        <v>0</v>
      </c>
      <c r="AB30" s="5">
        <f>SUM(D31:D32)+SUM(G31:G32)+SUM(J31:J32)+SUM(M31:M32)+SUM(P31:P32)+SUM(S31:S32)+SUM(V31:V32)</f>
        <v>0</v>
      </c>
      <c r="AC30" s="188">
        <f>AB30-AA30</f>
        <v>0</v>
      </c>
    </row>
    <row r="31" spans="1:29" x14ac:dyDescent="0.2">
      <c r="A31" s="14"/>
      <c r="B31" s="14" t="s">
        <v>94</v>
      </c>
      <c r="C31" s="76"/>
      <c r="D31" s="3"/>
      <c r="E31" s="2">
        <f>D31-C31</f>
        <v>0</v>
      </c>
      <c r="F31" s="3"/>
      <c r="G31" s="3"/>
      <c r="H31" s="2">
        <f>G31-F31</f>
        <v>0</v>
      </c>
      <c r="I31" s="3"/>
      <c r="J31" s="3"/>
      <c r="K31" s="2">
        <f>J31-I31</f>
        <v>0</v>
      </c>
      <c r="L31" s="3"/>
      <c r="M31" s="3"/>
      <c r="N31" s="2">
        <f>M31-L31</f>
        <v>0</v>
      </c>
      <c r="O31" s="3"/>
      <c r="P31" s="3"/>
      <c r="Q31" s="2">
        <f>P31-O31</f>
        <v>0</v>
      </c>
      <c r="R31" s="3"/>
      <c r="S31" s="3"/>
      <c r="T31" s="2">
        <f>S31-R31</f>
        <v>0</v>
      </c>
      <c r="U31" s="3"/>
      <c r="V31" s="3"/>
      <c r="W31" s="2">
        <f>V31-U31</f>
        <v>0</v>
      </c>
      <c r="Y31" s="35"/>
      <c r="Z31" s="14"/>
      <c r="AA31" s="87"/>
      <c r="AB31" s="5"/>
      <c r="AC31" s="2"/>
    </row>
    <row r="32" spans="1:29" x14ac:dyDescent="0.2">
      <c r="A32" s="14"/>
      <c r="B32" s="15" t="s">
        <v>114</v>
      </c>
      <c r="C32" s="76"/>
      <c r="D32" s="3"/>
      <c r="E32" s="2">
        <f t="shared" ref="E32:E37" si="18">D32-C32</f>
        <v>0</v>
      </c>
      <c r="F32" s="3"/>
      <c r="G32" s="3"/>
      <c r="H32" s="2">
        <f t="shared" ref="H32:H37" si="19">G32-F32</f>
        <v>0</v>
      </c>
      <c r="I32" s="3"/>
      <c r="J32" s="3"/>
      <c r="K32" s="2">
        <f t="shared" ref="K32:K37" si="20">J32-I32</f>
        <v>0</v>
      </c>
      <c r="L32" s="3"/>
      <c r="M32" s="3"/>
      <c r="N32" s="2">
        <f t="shared" ref="N32:N37" si="21">M32-L32</f>
        <v>0</v>
      </c>
      <c r="O32" s="3"/>
      <c r="P32" s="3"/>
      <c r="Q32" s="2">
        <f t="shared" ref="Q32:Q37" si="22">P32-O32</f>
        <v>0</v>
      </c>
      <c r="R32" s="3"/>
      <c r="S32" s="3"/>
      <c r="T32" s="2">
        <f t="shared" ref="T32:T37" si="23">S32-R32</f>
        <v>0</v>
      </c>
      <c r="U32" s="3"/>
      <c r="V32" s="3"/>
      <c r="W32" s="2">
        <f t="shared" ref="W32:W37" si="24">V32-U32</f>
        <v>0</v>
      </c>
      <c r="Y32" s="35"/>
      <c r="Z32" s="15"/>
      <c r="AA32" s="87"/>
      <c r="AB32" s="5"/>
      <c r="AC32" s="2"/>
    </row>
    <row r="33" spans="1:29" x14ac:dyDescent="0.2">
      <c r="A33" s="14" t="s">
        <v>101</v>
      </c>
      <c r="B33" s="14" t="s">
        <v>24</v>
      </c>
      <c r="C33" s="76"/>
      <c r="D33" s="3"/>
      <c r="E33" s="2">
        <f t="shared" si="18"/>
        <v>0</v>
      </c>
      <c r="F33" s="3"/>
      <c r="G33" s="3"/>
      <c r="H33" s="2">
        <f t="shared" si="19"/>
        <v>0</v>
      </c>
      <c r="I33" s="3"/>
      <c r="J33" s="3"/>
      <c r="K33" s="2">
        <f t="shared" si="20"/>
        <v>0</v>
      </c>
      <c r="L33" s="3"/>
      <c r="M33" s="3"/>
      <c r="N33" s="2">
        <f t="shared" si="21"/>
        <v>0</v>
      </c>
      <c r="O33" s="3"/>
      <c r="P33" s="3"/>
      <c r="Q33" s="2">
        <f t="shared" si="22"/>
        <v>0</v>
      </c>
      <c r="R33" s="3"/>
      <c r="S33" s="3"/>
      <c r="T33" s="2">
        <f t="shared" si="23"/>
        <v>0</v>
      </c>
      <c r="U33" s="3"/>
      <c r="V33" s="3"/>
      <c r="W33" s="2">
        <f t="shared" si="24"/>
        <v>0</v>
      </c>
      <c r="Y33" s="35" t="s">
        <v>101</v>
      </c>
      <c r="Z33" s="14" t="s">
        <v>24</v>
      </c>
      <c r="AA33" s="87">
        <f t="shared" ref="AA33:AB35" si="25">C33+F33+I33+L33+O33+R33+U33</f>
        <v>0</v>
      </c>
      <c r="AB33" s="5">
        <f t="shared" si="25"/>
        <v>0</v>
      </c>
      <c r="AC33" s="2">
        <f t="shared" ref="AC33:AC37" si="26">AB33-AA33</f>
        <v>0</v>
      </c>
    </row>
    <row r="34" spans="1:29" x14ac:dyDescent="0.2">
      <c r="A34" s="14" t="s">
        <v>102</v>
      </c>
      <c r="B34" s="14" t="s">
        <v>15</v>
      </c>
      <c r="C34" s="76"/>
      <c r="D34" s="3"/>
      <c r="E34" s="2">
        <f t="shared" si="18"/>
        <v>0</v>
      </c>
      <c r="F34" s="3"/>
      <c r="G34" s="3"/>
      <c r="H34" s="2">
        <f t="shared" si="19"/>
        <v>0</v>
      </c>
      <c r="I34" s="3"/>
      <c r="J34" s="3"/>
      <c r="K34" s="2">
        <f t="shared" si="20"/>
        <v>0</v>
      </c>
      <c r="L34" s="3"/>
      <c r="M34" s="3"/>
      <c r="N34" s="2">
        <f t="shared" si="21"/>
        <v>0</v>
      </c>
      <c r="O34" s="3"/>
      <c r="P34" s="3"/>
      <c r="Q34" s="2">
        <f t="shared" si="22"/>
        <v>0</v>
      </c>
      <c r="R34" s="3"/>
      <c r="S34" s="3"/>
      <c r="T34" s="2">
        <f t="shared" si="23"/>
        <v>0</v>
      </c>
      <c r="U34" s="3"/>
      <c r="V34" s="3"/>
      <c r="W34" s="2">
        <f t="shared" si="24"/>
        <v>0</v>
      </c>
      <c r="Y34" s="35" t="s">
        <v>102</v>
      </c>
      <c r="Z34" s="14" t="s">
        <v>15</v>
      </c>
      <c r="AA34" s="87">
        <f t="shared" si="25"/>
        <v>0</v>
      </c>
      <c r="AB34" s="5">
        <f t="shared" si="25"/>
        <v>0</v>
      </c>
      <c r="AC34" s="2">
        <f t="shared" si="26"/>
        <v>0</v>
      </c>
    </row>
    <row r="35" spans="1:29" x14ac:dyDescent="0.2">
      <c r="A35" s="14" t="s">
        <v>22</v>
      </c>
      <c r="B35" s="14" t="s">
        <v>7</v>
      </c>
      <c r="C35" s="76"/>
      <c r="D35" s="3"/>
      <c r="E35" s="2">
        <f t="shared" si="18"/>
        <v>0</v>
      </c>
      <c r="F35" s="3"/>
      <c r="G35" s="3"/>
      <c r="H35" s="2">
        <f t="shared" si="19"/>
        <v>0</v>
      </c>
      <c r="I35" s="3"/>
      <c r="J35" s="3"/>
      <c r="K35" s="2">
        <f t="shared" si="20"/>
        <v>0</v>
      </c>
      <c r="L35" s="3"/>
      <c r="M35" s="3"/>
      <c r="N35" s="2">
        <f t="shared" si="21"/>
        <v>0</v>
      </c>
      <c r="O35" s="3"/>
      <c r="P35" s="3"/>
      <c r="Q35" s="2">
        <f t="shared" si="22"/>
        <v>0</v>
      </c>
      <c r="R35" s="3"/>
      <c r="S35" s="3"/>
      <c r="T35" s="2">
        <f t="shared" si="23"/>
        <v>0</v>
      </c>
      <c r="U35" s="3"/>
      <c r="V35" s="3"/>
      <c r="W35" s="2">
        <f t="shared" si="24"/>
        <v>0</v>
      </c>
      <c r="Y35" s="35" t="s">
        <v>22</v>
      </c>
      <c r="Z35" s="14" t="s">
        <v>7</v>
      </c>
      <c r="AA35" s="87">
        <f t="shared" si="25"/>
        <v>0</v>
      </c>
      <c r="AB35" s="5">
        <f t="shared" si="25"/>
        <v>0</v>
      </c>
      <c r="AC35" s="2">
        <f t="shared" si="26"/>
        <v>0</v>
      </c>
    </row>
    <row r="36" spans="1:29" s="8" customFormat="1" ht="15" x14ac:dyDescent="0.25">
      <c r="A36" s="137" t="s">
        <v>23</v>
      </c>
      <c r="B36" s="138" t="s">
        <v>141</v>
      </c>
      <c r="C36" s="139">
        <f>SUM(C18:C35)</f>
        <v>0</v>
      </c>
      <c r="D36" s="140">
        <f t="shared" ref="D36:V36" si="27">SUM(D18:D35)</f>
        <v>0</v>
      </c>
      <c r="E36" s="155">
        <f t="shared" si="18"/>
        <v>0</v>
      </c>
      <c r="F36" s="140">
        <f t="shared" si="27"/>
        <v>48450</v>
      </c>
      <c r="G36" s="140">
        <f t="shared" si="27"/>
        <v>48250</v>
      </c>
      <c r="H36" s="155">
        <f t="shared" si="19"/>
        <v>-200</v>
      </c>
      <c r="I36" s="140">
        <f t="shared" si="27"/>
        <v>2500</v>
      </c>
      <c r="J36" s="140">
        <f t="shared" si="27"/>
        <v>2500</v>
      </c>
      <c r="K36" s="155">
        <f t="shared" si="20"/>
        <v>0</v>
      </c>
      <c r="L36" s="140">
        <f t="shared" si="27"/>
        <v>11300</v>
      </c>
      <c r="M36" s="140">
        <f t="shared" si="27"/>
        <v>11300</v>
      </c>
      <c r="N36" s="155">
        <f t="shared" si="21"/>
        <v>0</v>
      </c>
      <c r="O36" s="140">
        <f t="shared" si="27"/>
        <v>0</v>
      </c>
      <c r="P36" s="140">
        <f t="shared" si="27"/>
        <v>0</v>
      </c>
      <c r="Q36" s="155">
        <f t="shared" si="22"/>
        <v>0</v>
      </c>
      <c r="R36" s="140">
        <f t="shared" si="27"/>
        <v>1100</v>
      </c>
      <c r="S36" s="140">
        <f t="shared" si="27"/>
        <v>1200</v>
      </c>
      <c r="T36" s="155">
        <f t="shared" si="23"/>
        <v>100</v>
      </c>
      <c r="U36" s="140">
        <f t="shared" si="27"/>
        <v>0</v>
      </c>
      <c r="V36" s="140">
        <f t="shared" si="27"/>
        <v>0</v>
      </c>
      <c r="W36" s="155">
        <f t="shared" si="24"/>
        <v>0</v>
      </c>
      <c r="Y36" s="32" t="s">
        <v>23</v>
      </c>
      <c r="Z36" s="24" t="s">
        <v>141</v>
      </c>
      <c r="AA36" s="50">
        <f>SUM(AA17:AA35)</f>
        <v>63350</v>
      </c>
      <c r="AB36" s="82">
        <f>SUM(AB17:AB35)</f>
        <v>63250</v>
      </c>
      <c r="AC36" s="155">
        <f t="shared" si="26"/>
        <v>-100</v>
      </c>
    </row>
    <row r="37" spans="1:29" s="19" customFormat="1" ht="16.5" thickBot="1" x14ac:dyDescent="0.3">
      <c r="A37" s="141" t="s">
        <v>25</v>
      </c>
      <c r="B37" s="142" t="s">
        <v>142</v>
      </c>
      <c r="C37" s="135">
        <f t="shared" ref="C37:V37" si="28">C15-C36</f>
        <v>0</v>
      </c>
      <c r="D37" s="132">
        <f t="shared" si="28"/>
        <v>0</v>
      </c>
      <c r="E37" s="156">
        <f t="shared" si="18"/>
        <v>0</v>
      </c>
      <c r="F37" s="132">
        <f t="shared" si="28"/>
        <v>-41450</v>
      </c>
      <c r="G37" s="132">
        <f t="shared" si="28"/>
        <v>-41750</v>
      </c>
      <c r="H37" s="156">
        <f t="shared" si="19"/>
        <v>-300</v>
      </c>
      <c r="I37" s="132">
        <f t="shared" si="28"/>
        <v>22500</v>
      </c>
      <c r="J37" s="132">
        <f t="shared" si="28"/>
        <v>21350</v>
      </c>
      <c r="K37" s="156">
        <f t="shared" si="20"/>
        <v>-1150</v>
      </c>
      <c r="L37" s="132">
        <f t="shared" si="28"/>
        <v>-11300</v>
      </c>
      <c r="M37" s="132">
        <f t="shared" si="28"/>
        <v>-11300</v>
      </c>
      <c r="N37" s="156">
        <f t="shared" si="21"/>
        <v>0</v>
      </c>
      <c r="O37" s="132">
        <f t="shared" si="28"/>
        <v>20800</v>
      </c>
      <c r="P37" s="132">
        <f t="shared" si="28"/>
        <v>20800</v>
      </c>
      <c r="Q37" s="156">
        <f t="shared" si="22"/>
        <v>0</v>
      </c>
      <c r="R37" s="132">
        <f t="shared" si="28"/>
        <v>-1100</v>
      </c>
      <c r="S37" s="132">
        <f t="shared" si="28"/>
        <v>-1200</v>
      </c>
      <c r="T37" s="156">
        <f t="shared" si="23"/>
        <v>-100</v>
      </c>
      <c r="U37" s="132">
        <f t="shared" si="28"/>
        <v>0</v>
      </c>
      <c r="V37" s="132">
        <f t="shared" si="28"/>
        <v>0</v>
      </c>
      <c r="W37" s="156">
        <f t="shared" si="24"/>
        <v>0</v>
      </c>
      <c r="Y37" s="36" t="s">
        <v>25</v>
      </c>
      <c r="Z37" s="26" t="s">
        <v>159</v>
      </c>
      <c r="AA37" s="88">
        <f>AA15-AA36</f>
        <v>-10550</v>
      </c>
      <c r="AB37" s="37">
        <f>AB15-AB36</f>
        <v>-12100</v>
      </c>
      <c r="AC37" s="156">
        <f t="shared" si="26"/>
        <v>-1550</v>
      </c>
    </row>
    <row r="38" spans="1:29" s="49" customFormat="1" ht="7.5" customHeight="1" x14ac:dyDescent="0.25">
      <c r="A38" s="143"/>
      <c r="B38" s="144"/>
      <c r="C38" s="145"/>
      <c r="D38" s="146"/>
      <c r="E38" s="147"/>
      <c r="F38" s="146"/>
      <c r="G38" s="146"/>
      <c r="H38" s="147"/>
      <c r="I38" s="146"/>
      <c r="J38" s="146"/>
      <c r="K38" s="147"/>
      <c r="L38" s="146"/>
      <c r="M38" s="146"/>
      <c r="N38" s="147"/>
      <c r="O38" s="146"/>
      <c r="P38" s="146"/>
      <c r="Q38" s="147"/>
      <c r="R38" s="146"/>
      <c r="S38" s="146"/>
      <c r="T38" s="147"/>
      <c r="U38" s="146"/>
      <c r="V38" s="146"/>
      <c r="W38" s="147"/>
      <c r="Y38" s="44"/>
      <c r="Z38" s="45"/>
      <c r="AA38" s="89"/>
      <c r="AB38" s="48"/>
      <c r="AC38" s="147"/>
    </row>
    <row r="39" spans="1:29" s="8" customFormat="1" ht="18" x14ac:dyDescent="0.25">
      <c r="A39" s="38" t="s">
        <v>28</v>
      </c>
      <c r="B39" s="21" t="s">
        <v>143</v>
      </c>
      <c r="C39" s="9"/>
      <c r="D39" s="125"/>
      <c r="E39" s="10"/>
      <c r="F39" s="11"/>
      <c r="G39" s="125"/>
      <c r="H39" s="10"/>
      <c r="I39" s="11"/>
      <c r="J39" s="125"/>
      <c r="K39" s="10"/>
      <c r="L39" s="11"/>
      <c r="M39" s="125"/>
      <c r="N39" s="10"/>
      <c r="O39" s="11"/>
      <c r="P39" s="125"/>
      <c r="Q39" s="10"/>
      <c r="R39" s="11"/>
      <c r="S39" s="125"/>
      <c r="T39" s="10"/>
      <c r="U39" s="11"/>
      <c r="V39" s="125"/>
      <c r="W39" s="10"/>
      <c r="Y39" s="38" t="s">
        <v>28</v>
      </c>
      <c r="Z39" s="21" t="s">
        <v>143</v>
      </c>
      <c r="AA39" s="85"/>
      <c r="AB39" s="12"/>
      <c r="AC39" s="10"/>
    </row>
    <row r="40" spans="1:29" s="8" customFormat="1" ht="15" x14ac:dyDescent="0.25">
      <c r="A40" s="30" t="s">
        <v>9</v>
      </c>
      <c r="B40" s="22" t="s">
        <v>4</v>
      </c>
      <c r="C40" s="9"/>
      <c r="D40" s="125"/>
      <c r="E40" s="10"/>
      <c r="F40" s="11"/>
      <c r="G40" s="125"/>
      <c r="H40" s="10"/>
      <c r="I40" s="11"/>
      <c r="J40" s="125"/>
      <c r="K40" s="10"/>
      <c r="L40" s="11"/>
      <c r="M40" s="125"/>
      <c r="N40" s="10"/>
      <c r="O40" s="11"/>
      <c r="P40" s="125"/>
      <c r="Q40" s="10"/>
      <c r="R40" s="11"/>
      <c r="S40" s="125"/>
      <c r="T40" s="10"/>
      <c r="U40" s="11"/>
      <c r="V40" s="125"/>
      <c r="W40" s="10"/>
      <c r="Y40" s="30" t="s">
        <v>9</v>
      </c>
      <c r="Z40" s="22" t="s">
        <v>4</v>
      </c>
      <c r="AA40" s="85"/>
      <c r="AB40" s="12"/>
      <c r="AC40" s="10"/>
    </row>
    <row r="41" spans="1:29" x14ac:dyDescent="0.2">
      <c r="A41" s="39" t="s">
        <v>26</v>
      </c>
      <c r="B41" s="16" t="s">
        <v>30</v>
      </c>
      <c r="C41" s="75"/>
      <c r="D41" s="127"/>
      <c r="E41" s="7">
        <f>D41-C41</f>
        <v>0</v>
      </c>
      <c r="F41" s="109"/>
      <c r="G41" s="127"/>
      <c r="H41" s="7">
        <f>G41-F41</f>
        <v>0</v>
      </c>
      <c r="I41" s="109"/>
      <c r="J41" s="127"/>
      <c r="K41" s="7">
        <f>J41-I41</f>
        <v>0</v>
      </c>
      <c r="L41" s="109"/>
      <c r="M41" s="127"/>
      <c r="N41" s="7">
        <f>M41-L41</f>
        <v>0</v>
      </c>
      <c r="O41" s="109"/>
      <c r="P41" s="127"/>
      <c r="Q41" s="7">
        <f>P41-O41</f>
        <v>0</v>
      </c>
      <c r="R41" s="109"/>
      <c r="S41" s="127"/>
      <c r="T41" s="7">
        <f>S41-R41</f>
        <v>0</v>
      </c>
      <c r="U41" s="109"/>
      <c r="V41" s="127"/>
      <c r="W41" s="7">
        <f>V41-U41</f>
        <v>0</v>
      </c>
      <c r="Y41" s="39" t="s">
        <v>26</v>
      </c>
      <c r="Z41" s="16" t="s">
        <v>30</v>
      </c>
      <c r="AA41" s="86">
        <f t="shared" ref="AA41:AB48" si="29">C41+F41+I41+L41+O41+R41+U41</f>
        <v>0</v>
      </c>
      <c r="AB41" s="41">
        <f t="shared" si="29"/>
        <v>0</v>
      </c>
      <c r="AC41" s="7">
        <f>AB41-AA41</f>
        <v>0</v>
      </c>
    </row>
    <row r="42" spans="1:29" x14ac:dyDescent="0.2">
      <c r="A42" s="39" t="s">
        <v>27</v>
      </c>
      <c r="B42" s="16" t="s">
        <v>32</v>
      </c>
      <c r="C42" s="75"/>
      <c r="D42" s="127"/>
      <c r="E42" s="7">
        <f t="shared" ref="E42:E49" si="30">D42-C42</f>
        <v>0</v>
      </c>
      <c r="F42" s="109"/>
      <c r="G42" s="127"/>
      <c r="H42" s="7">
        <f t="shared" ref="H42:H49" si="31">G42-F42</f>
        <v>0</v>
      </c>
      <c r="I42" s="109"/>
      <c r="J42" s="127"/>
      <c r="K42" s="7">
        <f t="shared" ref="K42:K49" si="32">J42-I42</f>
        <v>0</v>
      </c>
      <c r="L42" s="109"/>
      <c r="M42" s="127"/>
      <c r="N42" s="7">
        <f t="shared" ref="N42:N49" si="33">M42-L42</f>
        <v>0</v>
      </c>
      <c r="O42" s="109"/>
      <c r="P42" s="127"/>
      <c r="Q42" s="7">
        <f t="shared" ref="Q42:Q49" si="34">P42-O42</f>
        <v>0</v>
      </c>
      <c r="R42" s="109"/>
      <c r="S42" s="127"/>
      <c r="T42" s="7">
        <f t="shared" ref="T42:T49" si="35">S42-R42</f>
        <v>0</v>
      </c>
      <c r="U42" s="109"/>
      <c r="V42" s="127"/>
      <c r="W42" s="7">
        <f t="shared" ref="W42:W49" si="36">V42-U42</f>
        <v>0</v>
      </c>
      <c r="Y42" s="39" t="s">
        <v>27</v>
      </c>
      <c r="Z42" s="16" t="s">
        <v>32</v>
      </c>
      <c r="AA42" s="86">
        <f t="shared" si="29"/>
        <v>0</v>
      </c>
      <c r="AB42" s="41">
        <f t="shared" si="29"/>
        <v>0</v>
      </c>
      <c r="AC42" s="7">
        <f t="shared" ref="AC42:AC49" si="37">AB42-AA42</f>
        <v>0</v>
      </c>
    </row>
    <row r="43" spans="1:29" x14ac:dyDescent="0.2">
      <c r="A43" s="39" t="s">
        <v>103</v>
      </c>
      <c r="B43" s="16" t="s">
        <v>34</v>
      </c>
      <c r="C43" s="75"/>
      <c r="D43" s="127"/>
      <c r="E43" s="7">
        <f t="shared" si="30"/>
        <v>0</v>
      </c>
      <c r="F43" s="109"/>
      <c r="G43" s="127"/>
      <c r="H43" s="7">
        <f t="shared" si="31"/>
        <v>0</v>
      </c>
      <c r="I43" s="109"/>
      <c r="J43" s="127"/>
      <c r="K43" s="7">
        <f t="shared" si="32"/>
        <v>0</v>
      </c>
      <c r="L43" s="109"/>
      <c r="M43" s="127"/>
      <c r="N43" s="7">
        <f t="shared" si="33"/>
        <v>0</v>
      </c>
      <c r="O43" s="109"/>
      <c r="P43" s="127"/>
      <c r="Q43" s="7">
        <f t="shared" si="34"/>
        <v>0</v>
      </c>
      <c r="R43" s="109"/>
      <c r="S43" s="127"/>
      <c r="T43" s="7">
        <f t="shared" si="35"/>
        <v>0</v>
      </c>
      <c r="U43" s="109"/>
      <c r="V43" s="127"/>
      <c r="W43" s="7">
        <f t="shared" si="36"/>
        <v>0</v>
      </c>
      <c r="Y43" s="39" t="s">
        <v>103</v>
      </c>
      <c r="Z43" s="16" t="s">
        <v>34</v>
      </c>
      <c r="AA43" s="86">
        <f t="shared" si="29"/>
        <v>0</v>
      </c>
      <c r="AB43" s="41">
        <f t="shared" si="29"/>
        <v>0</v>
      </c>
      <c r="AC43" s="7">
        <f t="shared" si="37"/>
        <v>0</v>
      </c>
    </row>
    <row r="44" spans="1:29" x14ac:dyDescent="0.2">
      <c r="A44" s="39" t="s">
        <v>29</v>
      </c>
      <c r="B44" s="16" t="s">
        <v>36</v>
      </c>
      <c r="C44" s="75"/>
      <c r="D44" s="127"/>
      <c r="E44" s="7">
        <f t="shared" si="30"/>
        <v>0</v>
      </c>
      <c r="F44" s="109"/>
      <c r="G44" s="127"/>
      <c r="H44" s="7">
        <f t="shared" si="31"/>
        <v>0</v>
      </c>
      <c r="I44" s="109"/>
      <c r="J44" s="127"/>
      <c r="K44" s="7">
        <f t="shared" si="32"/>
        <v>0</v>
      </c>
      <c r="L44" s="109"/>
      <c r="M44" s="127"/>
      <c r="N44" s="7">
        <f t="shared" si="33"/>
        <v>0</v>
      </c>
      <c r="O44" s="109"/>
      <c r="P44" s="127"/>
      <c r="Q44" s="7">
        <f t="shared" si="34"/>
        <v>0</v>
      </c>
      <c r="R44" s="109"/>
      <c r="S44" s="127"/>
      <c r="T44" s="7">
        <f t="shared" si="35"/>
        <v>0</v>
      </c>
      <c r="U44" s="109"/>
      <c r="V44" s="127"/>
      <c r="W44" s="7">
        <f t="shared" si="36"/>
        <v>0</v>
      </c>
      <c r="Y44" s="39" t="s">
        <v>29</v>
      </c>
      <c r="Z44" s="16" t="s">
        <v>36</v>
      </c>
      <c r="AA44" s="86">
        <f t="shared" si="29"/>
        <v>0</v>
      </c>
      <c r="AB44" s="41">
        <f t="shared" si="29"/>
        <v>0</v>
      </c>
      <c r="AC44" s="7">
        <f t="shared" si="37"/>
        <v>0</v>
      </c>
    </row>
    <row r="45" spans="1:29" x14ac:dyDescent="0.2">
      <c r="A45" s="39" t="s">
        <v>31</v>
      </c>
      <c r="B45" s="16" t="s">
        <v>38</v>
      </c>
      <c r="C45" s="75"/>
      <c r="D45" s="127"/>
      <c r="E45" s="7">
        <f t="shared" si="30"/>
        <v>0</v>
      </c>
      <c r="F45" s="109"/>
      <c r="G45" s="127"/>
      <c r="H45" s="7">
        <f t="shared" si="31"/>
        <v>0</v>
      </c>
      <c r="I45" s="109"/>
      <c r="J45" s="127"/>
      <c r="K45" s="7">
        <f t="shared" si="32"/>
        <v>0</v>
      </c>
      <c r="L45" s="109"/>
      <c r="M45" s="127"/>
      <c r="N45" s="7">
        <f t="shared" si="33"/>
        <v>0</v>
      </c>
      <c r="O45" s="109"/>
      <c r="P45" s="127"/>
      <c r="Q45" s="7">
        <f t="shared" si="34"/>
        <v>0</v>
      </c>
      <c r="R45" s="109"/>
      <c r="S45" s="127"/>
      <c r="T45" s="7">
        <f t="shared" si="35"/>
        <v>0</v>
      </c>
      <c r="U45" s="109"/>
      <c r="V45" s="127"/>
      <c r="W45" s="7">
        <f t="shared" si="36"/>
        <v>0</v>
      </c>
      <c r="Y45" s="39" t="s">
        <v>31</v>
      </c>
      <c r="Z45" s="16" t="s">
        <v>38</v>
      </c>
      <c r="AA45" s="86">
        <f t="shared" si="29"/>
        <v>0</v>
      </c>
      <c r="AB45" s="41">
        <f t="shared" si="29"/>
        <v>0</v>
      </c>
      <c r="AC45" s="7">
        <f t="shared" si="37"/>
        <v>0</v>
      </c>
    </row>
    <row r="46" spans="1:29" x14ac:dyDescent="0.2">
      <c r="A46" s="39" t="s">
        <v>33</v>
      </c>
      <c r="B46" s="16" t="s">
        <v>13</v>
      </c>
      <c r="C46" s="75"/>
      <c r="D46" s="127"/>
      <c r="E46" s="7">
        <f t="shared" si="30"/>
        <v>0</v>
      </c>
      <c r="F46" s="109"/>
      <c r="G46" s="127"/>
      <c r="H46" s="7">
        <f t="shared" si="31"/>
        <v>0</v>
      </c>
      <c r="I46" s="109"/>
      <c r="J46" s="127"/>
      <c r="K46" s="7">
        <f t="shared" si="32"/>
        <v>0</v>
      </c>
      <c r="L46" s="109"/>
      <c r="M46" s="127"/>
      <c r="N46" s="7">
        <f t="shared" si="33"/>
        <v>0</v>
      </c>
      <c r="O46" s="109"/>
      <c r="P46" s="127"/>
      <c r="Q46" s="7">
        <f t="shared" si="34"/>
        <v>0</v>
      </c>
      <c r="R46" s="109"/>
      <c r="S46" s="127"/>
      <c r="T46" s="7">
        <f t="shared" si="35"/>
        <v>0</v>
      </c>
      <c r="U46" s="109"/>
      <c r="V46" s="127"/>
      <c r="W46" s="7">
        <f t="shared" si="36"/>
        <v>0</v>
      </c>
      <c r="Y46" s="39" t="s">
        <v>33</v>
      </c>
      <c r="Z46" s="16" t="s">
        <v>13</v>
      </c>
      <c r="AA46" s="86">
        <f t="shared" si="29"/>
        <v>0</v>
      </c>
      <c r="AB46" s="41">
        <f t="shared" si="29"/>
        <v>0</v>
      </c>
      <c r="AC46" s="7">
        <f t="shared" si="37"/>
        <v>0</v>
      </c>
    </row>
    <row r="47" spans="1:29" x14ac:dyDescent="0.2">
      <c r="A47" s="39" t="s">
        <v>35</v>
      </c>
      <c r="B47" s="16" t="s">
        <v>41</v>
      </c>
      <c r="C47" s="75"/>
      <c r="D47" s="3"/>
      <c r="E47" s="7">
        <f t="shared" si="30"/>
        <v>0</v>
      </c>
      <c r="F47" s="109"/>
      <c r="G47" s="3"/>
      <c r="H47" s="7">
        <f t="shared" si="31"/>
        <v>0</v>
      </c>
      <c r="I47" s="109"/>
      <c r="J47" s="3"/>
      <c r="K47" s="7">
        <f t="shared" si="32"/>
        <v>0</v>
      </c>
      <c r="L47" s="109"/>
      <c r="M47" s="3"/>
      <c r="N47" s="7">
        <f t="shared" si="33"/>
        <v>0</v>
      </c>
      <c r="O47" s="109"/>
      <c r="P47" s="3"/>
      <c r="Q47" s="7">
        <f t="shared" si="34"/>
        <v>0</v>
      </c>
      <c r="R47" s="109"/>
      <c r="S47" s="3"/>
      <c r="T47" s="7">
        <f t="shared" si="35"/>
        <v>0</v>
      </c>
      <c r="U47" s="109"/>
      <c r="V47" s="3"/>
      <c r="W47" s="7">
        <f t="shared" si="36"/>
        <v>0</v>
      </c>
      <c r="Y47" s="39" t="s">
        <v>35</v>
      </c>
      <c r="Z47" s="16" t="s">
        <v>41</v>
      </c>
      <c r="AA47" s="86">
        <f t="shared" si="29"/>
        <v>0</v>
      </c>
      <c r="AB47" s="5">
        <f t="shared" si="29"/>
        <v>0</v>
      </c>
      <c r="AC47" s="7">
        <f t="shared" si="37"/>
        <v>0</v>
      </c>
    </row>
    <row r="48" spans="1:29" x14ac:dyDescent="0.2">
      <c r="A48" s="39" t="s">
        <v>37</v>
      </c>
      <c r="B48" s="16" t="s">
        <v>43</v>
      </c>
      <c r="C48" s="75"/>
      <c r="D48" s="3"/>
      <c r="E48" s="7">
        <f t="shared" si="30"/>
        <v>0</v>
      </c>
      <c r="F48" s="109"/>
      <c r="G48" s="3"/>
      <c r="H48" s="7">
        <f t="shared" si="31"/>
        <v>0</v>
      </c>
      <c r="I48" s="109"/>
      <c r="J48" s="3"/>
      <c r="K48" s="7">
        <f t="shared" si="32"/>
        <v>0</v>
      </c>
      <c r="L48" s="109"/>
      <c r="M48" s="3"/>
      <c r="N48" s="7">
        <f t="shared" si="33"/>
        <v>0</v>
      </c>
      <c r="O48" s="109"/>
      <c r="P48" s="3"/>
      <c r="Q48" s="7">
        <f t="shared" si="34"/>
        <v>0</v>
      </c>
      <c r="R48" s="109"/>
      <c r="S48" s="3"/>
      <c r="T48" s="7">
        <f t="shared" si="35"/>
        <v>0</v>
      </c>
      <c r="U48" s="109"/>
      <c r="V48" s="3"/>
      <c r="W48" s="7">
        <f t="shared" si="36"/>
        <v>0</v>
      </c>
      <c r="Y48" s="39" t="s">
        <v>37</v>
      </c>
      <c r="Z48" s="16" t="s">
        <v>43</v>
      </c>
      <c r="AA48" s="86">
        <f t="shared" si="29"/>
        <v>0</v>
      </c>
      <c r="AB48" s="5">
        <f t="shared" si="29"/>
        <v>0</v>
      </c>
      <c r="AC48" s="7">
        <f t="shared" si="37"/>
        <v>0</v>
      </c>
    </row>
    <row r="49" spans="1:29" s="8" customFormat="1" ht="15" x14ac:dyDescent="0.25">
      <c r="A49" s="32" t="s">
        <v>39</v>
      </c>
      <c r="B49" s="24" t="s">
        <v>144</v>
      </c>
      <c r="C49" s="18">
        <f t="shared" ref="C49:V49" si="38">SUM(C41:C48)</f>
        <v>0</v>
      </c>
      <c r="D49" s="110">
        <f t="shared" si="38"/>
        <v>0</v>
      </c>
      <c r="E49" s="155">
        <f t="shared" si="30"/>
        <v>0</v>
      </c>
      <c r="F49" s="110">
        <f t="shared" si="38"/>
        <v>0</v>
      </c>
      <c r="G49" s="110">
        <f t="shared" si="38"/>
        <v>0</v>
      </c>
      <c r="H49" s="155">
        <f t="shared" si="31"/>
        <v>0</v>
      </c>
      <c r="I49" s="110">
        <f t="shared" si="38"/>
        <v>0</v>
      </c>
      <c r="J49" s="110">
        <f t="shared" si="38"/>
        <v>0</v>
      </c>
      <c r="K49" s="155">
        <f t="shared" si="32"/>
        <v>0</v>
      </c>
      <c r="L49" s="110">
        <f t="shared" si="38"/>
        <v>0</v>
      </c>
      <c r="M49" s="110">
        <f t="shared" si="38"/>
        <v>0</v>
      </c>
      <c r="N49" s="155">
        <f t="shared" si="33"/>
        <v>0</v>
      </c>
      <c r="O49" s="110">
        <f t="shared" si="38"/>
        <v>0</v>
      </c>
      <c r="P49" s="110">
        <f t="shared" si="38"/>
        <v>0</v>
      </c>
      <c r="Q49" s="155">
        <f t="shared" si="34"/>
        <v>0</v>
      </c>
      <c r="R49" s="110">
        <f t="shared" si="38"/>
        <v>0</v>
      </c>
      <c r="S49" s="110">
        <f t="shared" si="38"/>
        <v>0</v>
      </c>
      <c r="T49" s="155">
        <f t="shared" si="35"/>
        <v>0</v>
      </c>
      <c r="U49" s="110">
        <f t="shared" si="38"/>
        <v>0</v>
      </c>
      <c r="V49" s="110">
        <f t="shared" si="38"/>
        <v>0</v>
      </c>
      <c r="W49" s="155">
        <f t="shared" si="36"/>
        <v>0</v>
      </c>
      <c r="Y49" s="32" t="s">
        <v>39</v>
      </c>
      <c r="Z49" s="24" t="s">
        <v>144</v>
      </c>
      <c r="AA49" s="50">
        <f t="shared" ref="AA49:AB49" si="39">SUM(AA41:AA48)</f>
        <v>0</v>
      </c>
      <c r="AB49" s="82">
        <f t="shared" si="39"/>
        <v>0</v>
      </c>
      <c r="AC49" s="155">
        <f t="shared" si="37"/>
        <v>0</v>
      </c>
    </row>
    <row r="50" spans="1:29" s="8" customFormat="1" ht="15" x14ac:dyDescent="0.25">
      <c r="A50" s="30" t="s">
        <v>18</v>
      </c>
      <c r="B50" s="22" t="s">
        <v>5</v>
      </c>
      <c r="C50" s="9"/>
      <c r="D50" s="11"/>
      <c r="E50" s="117"/>
      <c r="F50" s="11"/>
      <c r="G50" s="11"/>
      <c r="H50" s="117"/>
      <c r="I50" s="11"/>
      <c r="J50" s="11"/>
      <c r="K50" s="117"/>
      <c r="L50" s="11"/>
      <c r="M50" s="11"/>
      <c r="N50" s="117"/>
      <c r="O50" s="11"/>
      <c r="P50" s="11"/>
      <c r="Q50" s="117"/>
      <c r="R50" s="11"/>
      <c r="S50" s="11"/>
      <c r="T50" s="117"/>
      <c r="U50" s="11"/>
      <c r="V50" s="11"/>
      <c r="W50" s="117"/>
      <c r="Y50" s="30" t="s">
        <v>18</v>
      </c>
      <c r="Z50" s="22" t="s">
        <v>5</v>
      </c>
      <c r="AA50" s="85"/>
      <c r="AB50" s="33"/>
      <c r="AC50" s="117"/>
    </row>
    <row r="51" spans="1:29" x14ac:dyDescent="0.2">
      <c r="A51" s="39" t="s">
        <v>40</v>
      </c>
      <c r="B51" s="16" t="s">
        <v>46</v>
      </c>
      <c r="C51" s="76"/>
      <c r="D51" s="3"/>
      <c r="E51" s="2">
        <f>D51-C51</f>
        <v>0</v>
      </c>
      <c r="F51" s="3"/>
      <c r="G51" s="3"/>
      <c r="H51" s="2">
        <f>G51-F51</f>
        <v>0</v>
      </c>
      <c r="I51" s="3"/>
      <c r="J51" s="3"/>
      <c r="K51" s="2">
        <f>J51-I51</f>
        <v>0</v>
      </c>
      <c r="L51" s="3"/>
      <c r="M51" s="3"/>
      <c r="N51" s="2">
        <f>M51-L51</f>
        <v>0</v>
      </c>
      <c r="O51" s="3"/>
      <c r="P51" s="3"/>
      <c r="Q51" s="2">
        <f>P51-O51</f>
        <v>0</v>
      </c>
      <c r="R51" s="3"/>
      <c r="S51" s="3"/>
      <c r="T51" s="2">
        <f>S51-R51</f>
        <v>0</v>
      </c>
      <c r="U51" s="3"/>
      <c r="V51" s="3"/>
      <c r="W51" s="2">
        <f>V51-U51</f>
        <v>0</v>
      </c>
      <c r="Y51" s="39" t="s">
        <v>40</v>
      </c>
      <c r="Z51" s="16" t="s">
        <v>46</v>
      </c>
      <c r="AA51" s="87">
        <f t="shared" ref="AA51:AB56" si="40">C51+F51+I51+L51+O51+R51+U51</f>
        <v>0</v>
      </c>
      <c r="AB51" s="5">
        <f t="shared" si="40"/>
        <v>0</v>
      </c>
      <c r="AC51" s="2">
        <f>AB51-AA51</f>
        <v>0</v>
      </c>
    </row>
    <row r="52" spans="1:29" x14ac:dyDescent="0.2">
      <c r="A52" s="39" t="s">
        <v>42</v>
      </c>
      <c r="B52" s="16" t="s">
        <v>48</v>
      </c>
      <c r="C52" s="76"/>
      <c r="D52" s="3"/>
      <c r="E52" s="2">
        <f t="shared" ref="E52:E59" si="41">D52-C52</f>
        <v>0</v>
      </c>
      <c r="F52" s="3"/>
      <c r="G52" s="3"/>
      <c r="H52" s="2">
        <f t="shared" ref="H52:H59" si="42">G52-F52</f>
        <v>0</v>
      </c>
      <c r="I52" s="3"/>
      <c r="J52" s="3"/>
      <c r="K52" s="2">
        <f t="shared" ref="K52:K59" si="43">J52-I52</f>
        <v>0</v>
      </c>
      <c r="L52" s="3"/>
      <c r="M52" s="3"/>
      <c r="N52" s="2">
        <f t="shared" ref="N52:N59" si="44">M52-L52</f>
        <v>0</v>
      </c>
      <c r="O52" s="3"/>
      <c r="P52" s="3"/>
      <c r="Q52" s="2">
        <f t="shared" ref="Q52:Q59" si="45">P52-O52</f>
        <v>0</v>
      </c>
      <c r="R52" s="3"/>
      <c r="S52" s="3"/>
      <c r="T52" s="2">
        <f t="shared" ref="T52:T59" si="46">S52-R52</f>
        <v>0</v>
      </c>
      <c r="U52" s="3"/>
      <c r="V52" s="3"/>
      <c r="W52" s="2">
        <f t="shared" ref="W52:W59" si="47">V52-U52</f>
        <v>0</v>
      </c>
      <c r="Y52" s="39" t="s">
        <v>42</v>
      </c>
      <c r="Z52" s="16" t="s">
        <v>48</v>
      </c>
      <c r="AA52" s="87">
        <f t="shared" si="40"/>
        <v>0</v>
      </c>
      <c r="AB52" s="5">
        <f t="shared" si="40"/>
        <v>0</v>
      </c>
      <c r="AC52" s="2">
        <f t="shared" ref="AC52:AC59" si="48">AB52-AA52</f>
        <v>0</v>
      </c>
    </row>
    <row r="53" spans="1:29" x14ac:dyDescent="0.2">
      <c r="A53" s="39" t="s">
        <v>44</v>
      </c>
      <c r="B53" s="16" t="s">
        <v>50</v>
      </c>
      <c r="C53" s="76"/>
      <c r="D53" s="3"/>
      <c r="E53" s="2">
        <f t="shared" si="41"/>
        <v>0</v>
      </c>
      <c r="F53" s="3"/>
      <c r="G53" s="3"/>
      <c r="H53" s="2">
        <f t="shared" si="42"/>
        <v>0</v>
      </c>
      <c r="I53" s="3"/>
      <c r="J53" s="3"/>
      <c r="K53" s="2">
        <f t="shared" si="43"/>
        <v>0</v>
      </c>
      <c r="L53" s="3"/>
      <c r="M53" s="3"/>
      <c r="N53" s="2">
        <f t="shared" si="44"/>
        <v>0</v>
      </c>
      <c r="O53" s="3"/>
      <c r="P53" s="3"/>
      <c r="Q53" s="2">
        <f t="shared" si="45"/>
        <v>0</v>
      </c>
      <c r="R53" s="3"/>
      <c r="S53" s="3"/>
      <c r="T53" s="2">
        <f t="shared" si="46"/>
        <v>0</v>
      </c>
      <c r="U53" s="3"/>
      <c r="V53" s="3"/>
      <c r="W53" s="2">
        <f t="shared" si="47"/>
        <v>0</v>
      </c>
      <c r="Y53" s="39" t="s">
        <v>44</v>
      </c>
      <c r="Z53" s="16" t="s">
        <v>50</v>
      </c>
      <c r="AA53" s="87">
        <f t="shared" si="40"/>
        <v>0</v>
      </c>
      <c r="AB53" s="5">
        <f t="shared" si="40"/>
        <v>0</v>
      </c>
      <c r="AC53" s="2">
        <f t="shared" si="48"/>
        <v>0</v>
      </c>
    </row>
    <row r="54" spans="1:29" x14ac:dyDescent="0.2">
      <c r="A54" s="39" t="s">
        <v>45</v>
      </c>
      <c r="B54" s="16" t="s">
        <v>52</v>
      </c>
      <c r="C54" s="76"/>
      <c r="D54" s="3"/>
      <c r="E54" s="2">
        <f t="shared" si="41"/>
        <v>0</v>
      </c>
      <c r="F54" s="3"/>
      <c r="G54" s="3"/>
      <c r="H54" s="2">
        <f t="shared" si="42"/>
        <v>0</v>
      </c>
      <c r="I54" s="3"/>
      <c r="J54" s="3"/>
      <c r="K54" s="2">
        <f t="shared" si="43"/>
        <v>0</v>
      </c>
      <c r="L54" s="3"/>
      <c r="M54" s="3"/>
      <c r="N54" s="2">
        <f t="shared" si="44"/>
        <v>0</v>
      </c>
      <c r="O54" s="3"/>
      <c r="P54" s="3"/>
      <c r="Q54" s="2">
        <f t="shared" si="45"/>
        <v>0</v>
      </c>
      <c r="R54" s="3"/>
      <c r="S54" s="3"/>
      <c r="T54" s="2">
        <f t="shared" si="46"/>
        <v>0</v>
      </c>
      <c r="U54" s="3"/>
      <c r="V54" s="3"/>
      <c r="W54" s="2">
        <f t="shared" si="47"/>
        <v>0</v>
      </c>
      <c r="Y54" s="39" t="s">
        <v>45</v>
      </c>
      <c r="Z54" s="16" t="s">
        <v>52</v>
      </c>
      <c r="AA54" s="87">
        <f t="shared" si="40"/>
        <v>0</v>
      </c>
      <c r="AB54" s="5">
        <f t="shared" si="40"/>
        <v>0</v>
      </c>
      <c r="AC54" s="2">
        <f t="shared" si="48"/>
        <v>0</v>
      </c>
    </row>
    <row r="55" spans="1:29" x14ac:dyDescent="0.2">
      <c r="A55" s="39" t="s">
        <v>47</v>
      </c>
      <c r="B55" s="16" t="s">
        <v>54</v>
      </c>
      <c r="C55" s="76"/>
      <c r="D55" s="3"/>
      <c r="E55" s="2">
        <f t="shared" si="41"/>
        <v>0</v>
      </c>
      <c r="F55" s="3"/>
      <c r="G55" s="3"/>
      <c r="H55" s="2">
        <f t="shared" si="42"/>
        <v>0</v>
      </c>
      <c r="I55" s="3"/>
      <c r="J55" s="3"/>
      <c r="K55" s="2">
        <f t="shared" si="43"/>
        <v>0</v>
      </c>
      <c r="L55" s="3"/>
      <c r="M55" s="3"/>
      <c r="N55" s="2">
        <f t="shared" si="44"/>
        <v>0</v>
      </c>
      <c r="O55" s="3"/>
      <c r="P55" s="3"/>
      <c r="Q55" s="2">
        <f t="shared" si="45"/>
        <v>0</v>
      </c>
      <c r="R55" s="3"/>
      <c r="S55" s="3"/>
      <c r="T55" s="2">
        <f t="shared" si="46"/>
        <v>0</v>
      </c>
      <c r="U55" s="3"/>
      <c r="V55" s="3"/>
      <c r="W55" s="2">
        <f t="shared" si="47"/>
        <v>0</v>
      </c>
      <c r="Y55" s="39" t="s">
        <v>47</v>
      </c>
      <c r="Z55" s="16" t="s">
        <v>54</v>
      </c>
      <c r="AA55" s="87">
        <f t="shared" si="40"/>
        <v>0</v>
      </c>
      <c r="AB55" s="5">
        <f t="shared" si="40"/>
        <v>0</v>
      </c>
      <c r="AC55" s="2">
        <f t="shared" si="48"/>
        <v>0</v>
      </c>
    </row>
    <row r="56" spans="1:29" x14ac:dyDescent="0.2">
      <c r="A56" s="39" t="s">
        <v>49</v>
      </c>
      <c r="B56" s="16" t="s">
        <v>24</v>
      </c>
      <c r="C56" s="76"/>
      <c r="D56" s="3"/>
      <c r="E56" s="2">
        <f t="shared" si="41"/>
        <v>0</v>
      </c>
      <c r="F56" s="3"/>
      <c r="G56" s="3"/>
      <c r="H56" s="2">
        <f t="shared" si="42"/>
        <v>0</v>
      </c>
      <c r="I56" s="3"/>
      <c r="J56" s="3"/>
      <c r="K56" s="2">
        <f t="shared" si="43"/>
        <v>0</v>
      </c>
      <c r="L56" s="3"/>
      <c r="M56" s="3"/>
      <c r="N56" s="2">
        <f t="shared" si="44"/>
        <v>0</v>
      </c>
      <c r="O56" s="3"/>
      <c r="P56" s="3"/>
      <c r="Q56" s="2">
        <f t="shared" si="45"/>
        <v>0</v>
      </c>
      <c r="R56" s="3"/>
      <c r="S56" s="3"/>
      <c r="T56" s="2">
        <f t="shared" si="46"/>
        <v>0</v>
      </c>
      <c r="U56" s="3"/>
      <c r="V56" s="3"/>
      <c r="W56" s="2">
        <f t="shared" si="47"/>
        <v>0</v>
      </c>
      <c r="Y56" s="39" t="s">
        <v>49</v>
      </c>
      <c r="Z56" s="16" t="s">
        <v>24</v>
      </c>
      <c r="AA56" s="87">
        <f t="shared" si="40"/>
        <v>0</v>
      </c>
      <c r="AB56" s="5">
        <f t="shared" si="40"/>
        <v>0</v>
      </c>
      <c r="AC56" s="2">
        <f t="shared" si="48"/>
        <v>0</v>
      </c>
    </row>
    <row r="57" spans="1:29" s="8" customFormat="1" ht="15" x14ac:dyDescent="0.25">
      <c r="A57" s="137" t="s">
        <v>51</v>
      </c>
      <c r="B57" s="138" t="s">
        <v>145</v>
      </c>
      <c r="C57" s="139">
        <f t="shared" ref="C57:V57" si="49">SUM(C51:C56)</f>
        <v>0</v>
      </c>
      <c r="D57" s="140">
        <f t="shared" si="49"/>
        <v>0</v>
      </c>
      <c r="E57" s="155">
        <f t="shared" si="41"/>
        <v>0</v>
      </c>
      <c r="F57" s="140">
        <f t="shared" si="49"/>
        <v>0</v>
      </c>
      <c r="G57" s="140">
        <f t="shared" si="49"/>
        <v>0</v>
      </c>
      <c r="H57" s="155">
        <f t="shared" si="42"/>
        <v>0</v>
      </c>
      <c r="I57" s="140">
        <f t="shared" si="49"/>
        <v>0</v>
      </c>
      <c r="J57" s="140">
        <f t="shared" si="49"/>
        <v>0</v>
      </c>
      <c r="K57" s="155">
        <f t="shared" si="43"/>
        <v>0</v>
      </c>
      <c r="L57" s="140">
        <f t="shared" si="49"/>
        <v>0</v>
      </c>
      <c r="M57" s="140">
        <f t="shared" si="49"/>
        <v>0</v>
      </c>
      <c r="N57" s="155">
        <f t="shared" si="44"/>
        <v>0</v>
      </c>
      <c r="O57" s="140">
        <f t="shared" si="49"/>
        <v>0</v>
      </c>
      <c r="P57" s="140">
        <f t="shared" si="49"/>
        <v>0</v>
      </c>
      <c r="Q57" s="155">
        <f t="shared" si="45"/>
        <v>0</v>
      </c>
      <c r="R57" s="140">
        <f t="shared" si="49"/>
        <v>0</v>
      </c>
      <c r="S57" s="140">
        <f t="shared" si="49"/>
        <v>0</v>
      </c>
      <c r="T57" s="155">
        <f t="shared" si="46"/>
        <v>0</v>
      </c>
      <c r="U57" s="140">
        <f t="shared" si="49"/>
        <v>0</v>
      </c>
      <c r="V57" s="140">
        <f t="shared" si="49"/>
        <v>0</v>
      </c>
      <c r="W57" s="155">
        <f t="shared" si="47"/>
        <v>0</v>
      </c>
      <c r="Y57" s="32" t="s">
        <v>51</v>
      </c>
      <c r="Z57" s="24" t="s">
        <v>145</v>
      </c>
      <c r="AA57" s="50">
        <f t="shared" ref="AA57:AB57" si="50">SUM(AA51:AA56)</f>
        <v>0</v>
      </c>
      <c r="AB57" s="82">
        <f t="shared" si="50"/>
        <v>0</v>
      </c>
      <c r="AC57" s="155">
        <f t="shared" si="48"/>
        <v>0</v>
      </c>
    </row>
    <row r="58" spans="1:29" s="19" customFormat="1" ht="16.5" thickBot="1" x14ac:dyDescent="0.3">
      <c r="A58" s="141" t="s">
        <v>53</v>
      </c>
      <c r="B58" s="142" t="s">
        <v>146</v>
      </c>
      <c r="C58" s="135">
        <f t="shared" ref="C58:V58" si="51">C49-C57</f>
        <v>0</v>
      </c>
      <c r="D58" s="132">
        <f t="shared" si="51"/>
        <v>0</v>
      </c>
      <c r="E58" s="157">
        <f t="shared" si="41"/>
        <v>0</v>
      </c>
      <c r="F58" s="132">
        <f t="shared" si="51"/>
        <v>0</v>
      </c>
      <c r="G58" s="132">
        <f t="shared" si="51"/>
        <v>0</v>
      </c>
      <c r="H58" s="157">
        <f t="shared" si="42"/>
        <v>0</v>
      </c>
      <c r="I58" s="132">
        <f t="shared" si="51"/>
        <v>0</v>
      </c>
      <c r="J58" s="132">
        <f t="shared" si="51"/>
        <v>0</v>
      </c>
      <c r="K58" s="157">
        <f t="shared" si="43"/>
        <v>0</v>
      </c>
      <c r="L58" s="132">
        <f t="shared" si="51"/>
        <v>0</v>
      </c>
      <c r="M58" s="132">
        <f t="shared" si="51"/>
        <v>0</v>
      </c>
      <c r="N58" s="157">
        <f t="shared" si="44"/>
        <v>0</v>
      </c>
      <c r="O58" s="132">
        <f t="shared" si="51"/>
        <v>0</v>
      </c>
      <c r="P58" s="132">
        <f t="shared" si="51"/>
        <v>0</v>
      </c>
      <c r="Q58" s="157">
        <f t="shared" si="45"/>
        <v>0</v>
      </c>
      <c r="R58" s="132">
        <f t="shared" si="51"/>
        <v>0</v>
      </c>
      <c r="S58" s="132">
        <f t="shared" si="51"/>
        <v>0</v>
      </c>
      <c r="T58" s="157">
        <f t="shared" si="46"/>
        <v>0</v>
      </c>
      <c r="U58" s="132">
        <f t="shared" si="51"/>
        <v>0</v>
      </c>
      <c r="V58" s="132">
        <f t="shared" si="51"/>
        <v>0</v>
      </c>
      <c r="W58" s="157">
        <f t="shared" si="47"/>
        <v>0</v>
      </c>
      <c r="Y58" s="36" t="s">
        <v>53</v>
      </c>
      <c r="Z58" s="26" t="s">
        <v>158</v>
      </c>
      <c r="AA58" s="88">
        <f t="shared" ref="AA58:AB58" si="52">AA49-AA57</f>
        <v>0</v>
      </c>
      <c r="AB58" s="37">
        <f t="shared" si="52"/>
        <v>0</v>
      </c>
      <c r="AC58" s="157">
        <f t="shared" si="48"/>
        <v>0</v>
      </c>
    </row>
    <row r="59" spans="1:29" s="8" customFormat="1" ht="18.75" thickBot="1" x14ac:dyDescent="0.3">
      <c r="A59" s="40" t="s">
        <v>55</v>
      </c>
      <c r="B59" s="27" t="s">
        <v>147</v>
      </c>
      <c r="C59" s="42">
        <f>C37+C58</f>
        <v>0</v>
      </c>
      <c r="D59" s="113">
        <f>D37+D58</f>
        <v>0</v>
      </c>
      <c r="E59" s="158">
        <f t="shared" si="41"/>
        <v>0</v>
      </c>
      <c r="F59" s="113">
        <f t="shared" ref="F59:V59" si="53">F37+F58</f>
        <v>-41450</v>
      </c>
      <c r="G59" s="113">
        <f t="shared" si="53"/>
        <v>-41750</v>
      </c>
      <c r="H59" s="158">
        <f t="shared" si="42"/>
        <v>-300</v>
      </c>
      <c r="I59" s="113">
        <f t="shared" si="53"/>
        <v>22500</v>
      </c>
      <c r="J59" s="113">
        <f t="shared" si="53"/>
        <v>21350</v>
      </c>
      <c r="K59" s="158">
        <f t="shared" si="43"/>
        <v>-1150</v>
      </c>
      <c r="L59" s="113">
        <f t="shared" si="53"/>
        <v>-11300</v>
      </c>
      <c r="M59" s="113">
        <f t="shared" si="53"/>
        <v>-11300</v>
      </c>
      <c r="N59" s="158">
        <f t="shared" si="44"/>
        <v>0</v>
      </c>
      <c r="O59" s="113">
        <f t="shared" si="53"/>
        <v>20800</v>
      </c>
      <c r="P59" s="113">
        <f t="shared" si="53"/>
        <v>20800</v>
      </c>
      <c r="Q59" s="158">
        <f t="shared" si="45"/>
        <v>0</v>
      </c>
      <c r="R59" s="113">
        <f t="shared" si="53"/>
        <v>-1100</v>
      </c>
      <c r="S59" s="113">
        <f t="shared" si="53"/>
        <v>-1200</v>
      </c>
      <c r="T59" s="158">
        <f t="shared" si="46"/>
        <v>-100</v>
      </c>
      <c r="U59" s="113">
        <f t="shared" si="53"/>
        <v>0</v>
      </c>
      <c r="V59" s="113">
        <f t="shared" si="53"/>
        <v>0</v>
      </c>
      <c r="W59" s="158">
        <f t="shared" si="47"/>
        <v>0</v>
      </c>
      <c r="Y59" s="40" t="s">
        <v>55</v>
      </c>
      <c r="Z59" s="27" t="s">
        <v>135</v>
      </c>
      <c r="AA59" s="51">
        <f t="shared" ref="AA59:AB59" si="54">AA37+AA58</f>
        <v>-10550</v>
      </c>
      <c r="AB59" s="43">
        <f t="shared" si="54"/>
        <v>-12100</v>
      </c>
      <c r="AC59" s="158">
        <f t="shared" si="48"/>
        <v>-1550</v>
      </c>
    </row>
    <row r="60" spans="1:29" s="49" customFormat="1" ht="7.5" customHeight="1" x14ac:dyDescent="0.25">
      <c r="A60" s="44"/>
      <c r="B60" s="45"/>
      <c r="C60" s="46"/>
      <c r="D60" s="112"/>
      <c r="E60" s="47"/>
      <c r="F60" s="112"/>
      <c r="G60" s="112"/>
      <c r="H60" s="47"/>
      <c r="I60" s="112"/>
      <c r="J60" s="112"/>
      <c r="K60" s="47"/>
      <c r="L60" s="112"/>
      <c r="M60" s="112"/>
      <c r="N60" s="47"/>
      <c r="O60" s="112"/>
      <c r="P60" s="112"/>
      <c r="Q60" s="47"/>
      <c r="R60" s="112"/>
      <c r="S60" s="112"/>
      <c r="T60" s="47"/>
      <c r="U60" s="112"/>
      <c r="V60" s="112"/>
      <c r="W60" s="47"/>
      <c r="Y60" s="44"/>
      <c r="Z60" s="45"/>
      <c r="AA60" s="89"/>
      <c r="AB60" s="48"/>
      <c r="AC60" s="47"/>
    </row>
    <row r="61" spans="1:29" s="8" customFormat="1" ht="18" x14ac:dyDescent="0.25">
      <c r="A61" s="38" t="s">
        <v>57</v>
      </c>
      <c r="B61" s="21" t="s">
        <v>148</v>
      </c>
      <c r="C61" s="9"/>
      <c r="D61" s="125"/>
      <c r="E61" s="10"/>
      <c r="F61" s="11"/>
      <c r="G61" s="125"/>
      <c r="H61" s="10"/>
      <c r="I61" s="11"/>
      <c r="J61" s="125"/>
      <c r="K61" s="10"/>
      <c r="L61" s="11"/>
      <c r="M61" s="125"/>
      <c r="N61" s="10"/>
      <c r="O61" s="11"/>
      <c r="P61" s="125"/>
      <c r="Q61" s="10"/>
      <c r="R61" s="11"/>
      <c r="S61" s="125"/>
      <c r="T61" s="10"/>
      <c r="U61" s="11"/>
      <c r="V61" s="125"/>
      <c r="W61" s="10"/>
      <c r="Y61" s="38" t="s">
        <v>57</v>
      </c>
      <c r="Z61" s="21" t="s">
        <v>148</v>
      </c>
      <c r="AA61" s="85"/>
      <c r="AB61" s="12"/>
      <c r="AC61" s="10"/>
    </row>
    <row r="62" spans="1:29" s="8" customFormat="1" ht="15" x14ac:dyDescent="0.25">
      <c r="A62" s="30" t="s">
        <v>58</v>
      </c>
      <c r="B62" s="22" t="s">
        <v>4</v>
      </c>
      <c r="C62" s="9"/>
      <c r="D62" s="125"/>
      <c r="E62" s="10"/>
      <c r="F62" s="11"/>
      <c r="G62" s="125"/>
      <c r="H62" s="10"/>
      <c r="I62" s="11"/>
      <c r="J62" s="125"/>
      <c r="K62" s="10"/>
      <c r="L62" s="11"/>
      <c r="M62" s="125"/>
      <c r="N62" s="10"/>
      <c r="O62" s="11"/>
      <c r="P62" s="125"/>
      <c r="Q62" s="10"/>
      <c r="R62" s="11"/>
      <c r="S62" s="125"/>
      <c r="T62" s="10"/>
      <c r="U62" s="11"/>
      <c r="V62" s="125"/>
      <c r="W62" s="10"/>
      <c r="Y62" s="30" t="s">
        <v>58</v>
      </c>
      <c r="Z62" s="22" t="s">
        <v>4</v>
      </c>
      <c r="AA62" s="85"/>
      <c r="AB62" s="12"/>
      <c r="AC62" s="10"/>
    </row>
    <row r="63" spans="1:29" x14ac:dyDescent="0.2">
      <c r="A63" s="39" t="s">
        <v>56</v>
      </c>
      <c r="B63" s="16" t="s">
        <v>60</v>
      </c>
      <c r="C63" s="75"/>
      <c r="D63" s="127"/>
      <c r="E63" s="7">
        <f>D63-C63</f>
        <v>0</v>
      </c>
      <c r="F63" s="109"/>
      <c r="G63" s="127"/>
      <c r="H63" s="7">
        <f>G63-F63</f>
        <v>0</v>
      </c>
      <c r="I63" s="109"/>
      <c r="J63" s="127"/>
      <c r="K63" s="7">
        <f>J63-I63</f>
        <v>0</v>
      </c>
      <c r="L63" s="109"/>
      <c r="M63" s="127"/>
      <c r="N63" s="7">
        <f>M63-L63</f>
        <v>0</v>
      </c>
      <c r="O63" s="109"/>
      <c r="P63" s="127"/>
      <c r="Q63" s="7">
        <f>P63-O63</f>
        <v>0</v>
      </c>
      <c r="R63" s="109"/>
      <c r="S63" s="127"/>
      <c r="T63" s="7">
        <f>S63-R63</f>
        <v>0</v>
      </c>
      <c r="U63" s="109"/>
      <c r="V63" s="127"/>
      <c r="W63" s="7">
        <f>V63-U63</f>
        <v>0</v>
      </c>
      <c r="Y63" s="39" t="s">
        <v>56</v>
      </c>
      <c r="Z63" s="16" t="s">
        <v>60</v>
      </c>
      <c r="AA63" s="86">
        <f t="shared" ref="AA63:AB67" si="55">C63+F63+I63+L63+O63+R63+U63</f>
        <v>0</v>
      </c>
      <c r="AB63" s="41">
        <f t="shared" si="55"/>
        <v>0</v>
      </c>
      <c r="AC63" s="7">
        <f>AB63-AA63</f>
        <v>0</v>
      </c>
    </row>
    <row r="64" spans="1:29" x14ac:dyDescent="0.2">
      <c r="A64" s="39" t="s">
        <v>104</v>
      </c>
      <c r="B64" s="16" t="s">
        <v>62</v>
      </c>
      <c r="C64" s="75"/>
      <c r="D64" s="127"/>
      <c r="E64" s="7">
        <f t="shared" ref="E64:E68" si="56">D64-C64</f>
        <v>0</v>
      </c>
      <c r="F64" s="109"/>
      <c r="G64" s="127"/>
      <c r="H64" s="7">
        <f t="shared" ref="H64:H68" si="57">G64-F64</f>
        <v>0</v>
      </c>
      <c r="I64" s="109"/>
      <c r="J64" s="127"/>
      <c r="K64" s="7">
        <f t="shared" ref="K64:K68" si="58">J64-I64</f>
        <v>0</v>
      </c>
      <c r="L64" s="109"/>
      <c r="M64" s="127"/>
      <c r="N64" s="7">
        <f t="shared" ref="N64:N68" si="59">M64-L64</f>
        <v>0</v>
      </c>
      <c r="O64" s="109"/>
      <c r="P64" s="127"/>
      <c r="Q64" s="7">
        <f t="shared" ref="Q64:Q68" si="60">P64-O64</f>
        <v>0</v>
      </c>
      <c r="R64" s="109"/>
      <c r="S64" s="127"/>
      <c r="T64" s="7">
        <f t="shared" ref="T64:T68" si="61">S64-R64</f>
        <v>0</v>
      </c>
      <c r="U64" s="109"/>
      <c r="V64" s="127"/>
      <c r="W64" s="7">
        <f t="shared" ref="W64:W68" si="62">V64-U64</f>
        <v>0</v>
      </c>
      <c r="Y64" s="39" t="s">
        <v>104</v>
      </c>
      <c r="Z64" s="16" t="s">
        <v>62</v>
      </c>
      <c r="AA64" s="86">
        <f t="shared" si="55"/>
        <v>0</v>
      </c>
      <c r="AB64" s="41">
        <f t="shared" si="55"/>
        <v>0</v>
      </c>
      <c r="AC64" s="7">
        <f t="shared" ref="AC64:AC68" si="63">AB64-AA64</f>
        <v>0</v>
      </c>
    </row>
    <row r="65" spans="1:29" x14ac:dyDescent="0.2">
      <c r="A65" s="39" t="s">
        <v>105</v>
      </c>
      <c r="B65" s="16" t="s">
        <v>64</v>
      </c>
      <c r="C65" s="75"/>
      <c r="D65" s="127"/>
      <c r="E65" s="7">
        <f t="shared" si="56"/>
        <v>0</v>
      </c>
      <c r="F65" s="109"/>
      <c r="G65" s="127"/>
      <c r="H65" s="7">
        <f t="shared" si="57"/>
        <v>0</v>
      </c>
      <c r="I65" s="109"/>
      <c r="J65" s="127"/>
      <c r="K65" s="7">
        <f t="shared" si="58"/>
        <v>0</v>
      </c>
      <c r="L65" s="109"/>
      <c r="M65" s="127"/>
      <c r="N65" s="7">
        <f t="shared" si="59"/>
        <v>0</v>
      </c>
      <c r="O65" s="109"/>
      <c r="P65" s="127"/>
      <c r="Q65" s="7">
        <f t="shared" si="60"/>
        <v>0</v>
      </c>
      <c r="R65" s="109"/>
      <c r="S65" s="127"/>
      <c r="T65" s="7">
        <f t="shared" si="61"/>
        <v>0</v>
      </c>
      <c r="U65" s="109"/>
      <c r="V65" s="127"/>
      <c r="W65" s="7">
        <f t="shared" si="62"/>
        <v>0</v>
      </c>
      <c r="Y65" s="39" t="s">
        <v>105</v>
      </c>
      <c r="Z65" s="16" t="s">
        <v>64</v>
      </c>
      <c r="AA65" s="86">
        <f t="shared" si="55"/>
        <v>0</v>
      </c>
      <c r="AB65" s="41">
        <f t="shared" si="55"/>
        <v>0</v>
      </c>
      <c r="AC65" s="7">
        <f t="shared" si="63"/>
        <v>0</v>
      </c>
    </row>
    <row r="66" spans="1:29" x14ac:dyDescent="0.2">
      <c r="A66" s="39" t="s">
        <v>59</v>
      </c>
      <c r="B66" s="17" t="s">
        <v>66</v>
      </c>
      <c r="C66" s="75"/>
      <c r="D66" s="127"/>
      <c r="E66" s="7">
        <f t="shared" si="56"/>
        <v>0</v>
      </c>
      <c r="F66" s="109"/>
      <c r="G66" s="127"/>
      <c r="H66" s="7">
        <f t="shared" si="57"/>
        <v>0</v>
      </c>
      <c r="I66" s="109"/>
      <c r="J66" s="127"/>
      <c r="K66" s="7">
        <f t="shared" si="58"/>
        <v>0</v>
      </c>
      <c r="L66" s="109"/>
      <c r="M66" s="127"/>
      <c r="N66" s="7">
        <f t="shared" si="59"/>
        <v>0</v>
      </c>
      <c r="O66" s="109"/>
      <c r="P66" s="127"/>
      <c r="Q66" s="7">
        <f t="shared" si="60"/>
        <v>0</v>
      </c>
      <c r="R66" s="109"/>
      <c r="S66" s="127"/>
      <c r="T66" s="7">
        <f t="shared" si="61"/>
        <v>0</v>
      </c>
      <c r="U66" s="109"/>
      <c r="V66" s="127"/>
      <c r="W66" s="7">
        <f t="shared" si="62"/>
        <v>0</v>
      </c>
      <c r="Y66" s="39" t="s">
        <v>59</v>
      </c>
      <c r="Z66" s="17" t="s">
        <v>66</v>
      </c>
      <c r="AA66" s="86">
        <f t="shared" si="55"/>
        <v>0</v>
      </c>
      <c r="AB66" s="41">
        <f t="shared" si="55"/>
        <v>0</v>
      </c>
      <c r="AC66" s="7">
        <f t="shared" si="63"/>
        <v>0</v>
      </c>
    </row>
    <row r="67" spans="1:29" x14ac:dyDescent="0.2">
      <c r="A67" s="39" t="s">
        <v>61</v>
      </c>
      <c r="B67" s="16" t="s">
        <v>13</v>
      </c>
      <c r="C67" s="75"/>
      <c r="D67" s="127"/>
      <c r="E67" s="7">
        <f t="shared" si="56"/>
        <v>0</v>
      </c>
      <c r="F67" s="109"/>
      <c r="G67" s="127"/>
      <c r="H67" s="7">
        <f t="shared" si="57"/>
        <v>0</v>
      </c>
      <c r="I67" s="109"/>
      <c r="J67" s="127"/>
      <c r="K67" s="7">
        <f t="shared" si="58"/>
        <v>0</v>
      </c>
      <c r="L67" s="109"/>
      <c r="M67" s="127"/>
      <c r="N67" s="7">
        <f t="shared" si="59"/>
        <v>0</v>
      </c>
      <c r="O67" s="109"/>
      <c r="P67" s="127"/>
      <c r="Q67" s="7">
        <f t="shared" si="60"/>
        <v>0</v>
      </c>
      <c r="R67" s="109"/>
      <c r="S67" s="127"/>
      <c r="T67" s="7">
        <f t="shared" si="61"/>
        <v>0</v>
      </c>
      <c r="U67" s="109"/>
      <c r="V67" s="127"/>
      <c r="W67" s="7">
        <f t="shared" si="62"/>
        <v>0</v>
      </c>
      <c r="Y67" s="39" t="s">
        <v>61</v>
      </c>
      <c r="Z67" s="16" t="s">
        <v>13</v>
      </c>
      <c r="AA67" s="86">
        <f t="shared" si="55"/>
        <v>0</v>
      </c>
      <c r="AB67" s="41">
        <f t="shared" si="55"/>
        <v>0</v>
      </c>
      <c r="AC67" s="7">
        <f t="shared" si="63"/>
        <v>0</v>
      </c>
    </row>
    <row r="68" spans="1:29" s="8" customFormat="1" ht="15" x14ac:dyDescent="0.25">
      <c r="A68" s="32" t="s">
        <v>63</v>
      </c>
      <c r="B68" s="24" t="s">
        <v>149</v>
      </c>
      <c r="C68" s="18">
        <f t="shared" ref="C68:V68" si="64">SUM(C63:C67)</f>
        <v>0</v>
      </c>
      <c r="D68" s="110">
        <f t="shared" si="64"/>
        <v>0</v>
      </c>
      <c r="E68" s="155">
        <f t="shared" si="56"/>
        <v>0</v>
      </c>
      <c r="F68" s="110">
        <f t="shared" si="64"/>
        <v>0</v>
      </c>
      <c r="G68" s="110">
        <f t="shared" si="64"/>
        <v>0</v>
      </c>
      <c r="H68" s="155">
        <f t="shared" si="57"/>
        <v>0</v>
      </c>
      <c r="I68" s="110">
        <f t="shared" si="64"/>
        <v>0</v>
      </c>
      <c r="J68" s="110">
        <f t="shared" si="64"/>
        <v>0</v>
      </c>
      <c r="K68" s="155">
        <f t="shared" si="58"/>
        <v>0</v>
      </c>
      <c r="L68" s="110">
        <f t="shared" si="64"/>
        <v>0</v>
      </c>
      <c r="M68" s="110">
        <f t="shared" si="64"/>
        <v>0</v>
      </c>
      <c r="N68" s="155">
        <f t="shared" si="59"/>
        <v>0</v>
      </c>
      <c r="O68" s="110">
        <f t="shared" si="64"/>
        <v>0</v>
      </c>
      <c r="P68" s="110">
        <f t="shared" si="64"/>
        <v>0</v>
      </c>
      <c r="Q68" s="155">
        <f t="shared" si="60"/>
        <v>0</v>
      </c>
      <c r="R68" s="110">
        <f t="shared" si="64"/>
        <v>0</v>
      </c>
      <c r="S68" s="110">
        <f t="shared" si="64"/>
        <v>0</v>
      </c>
      <c r="T68" s="155">
        <f t="shared" si="61"/>
        <v>0</v>
      </c>
      <c r="U68" s="110">
        <f t="shared" si="64"/>
        <v>0</v>
      </c>
      <c r="V68" s="110">
        <f t="shared" si="64"/>
        <v>0</v>
      </c>
      <c r="W68" s="155">
        <f t="shared" si="62"/>
        <v>0</v>
      </c>
      <c r="Y68" s="32" t="s">
        <v>63</v>
      </c>
      <c r="Z68" s="24" t="s">
        <v>149</v>
      </c>
      <c r="AA68" s="50">
        <f t="shared" ref="AA68:AB68" si="65">SUM(AA63:AA67)</f>
        <v>0</v>
      </c>
      <c r="AB68" s="82">
        <f t="shared" si="65"/>
        <v>0</v>
      </c>
      <c r="AC68" s="155">
        <f t="shared" si="63"/>
        <v>0</v>
      </c>
    </row>
    <row r="69" spans="1:29" s="8" customFormat="1" ht="15" x14ac:dyDescent="0.25">
      <c r="A69" s="30" t="s">
        <v>18</v>
      </c>
      <c r="B69" s="22" t="s">
        <v>5</v>
      </c>
      <c r="C69" s="9"/>
      <c r="D69" s="11"/>
      <c r="E69" s="117"/>
      <c r="F69" s="11"/>
      <c r="G69" s="11"/>
      <c r="H69" s="117"/>
      <c r="I69" s="11"/>
      <c r="J69" s="11"/>
      <c r="K69" s="117"/>
      <c r="L69" s="11"/>
      <c r="M69" s="11"/>
      <c r="N69" s="117"/>
      <c r="O69" s="11"/>
      <c r="P69" s="11"/>
      <c r="Q69" s="117"/>
      <c r="R69" s="11"/>
      <c r="S69" s="11"/>
      <c r="T69" s="117"/>
      <c r="U69" s="11"/>
      <c r="V69" s="11"/>
      <c r="W69" s="117"/>
      <c r="Y69" s="30" t="s">
        <v>18</v>
      </c>
      <c r="Z69" s="22" t="s">
        <v>5</v>
      </c>
      <c r="AA69" s="85"/>
      <c r="AB69" s="33"/>
      <c r="AC69" s="117"/>
    </row>
    <row r="70" spans="1:29" x14ac:dyDescent="0.2">
      <c r="A70" s="39" t="s">
        <v>65</v>
      </c>
      <c r="B70" s="16" t="s">
        <v>70</v>
      </c>
      <c r="C70" s="76"/>
      <c r="D70" s="3"/>
      <c r="E70" s="2">
        <f>D70-C70</f>
        <v>0</v>
      </c>
      <c r="F70" s="3"/>
      <c r="G70" s="3"/>
      <c r="H70" s="2">
        <f>G70-F70</f>
        <v>0</v>
      </c>
      <c r="I70" s="3"/>
      <c r="J70" s="3"/>
      <c r="K70" s="2">
        <f>J70-I70</f>
        <v>0</v>
      </c>
      <c r="L70" s="3"/>
      <c r="M70" s="3"/>
      <c r="N70" s="2">
        <f>M70-L70</f>
        <v>0</v>
      </c>
      <c r="O70" s="3"/>
      <c r="P70" s="3"/>
      <c r="Q70" s="2">
        <f>P70-O70</f>
        <v>0</v>
      </c>
      <c r="R70" s="3"/>
      <c r="S70" s="3"/>
      <c r="T70" s="2">
        <f>S70-R70</f>
        <v>0</v>
      </c>
      <c r="U70" s="3"/>
      <c r="V70" s="3"/>
      <c r="W70" s="2">
        <f>V70-U70</f>
        <v>0</v>
      </c>
      <c r="Y70" s="39" t="s">
        <v>65</v>
      </c>
      <c r="Z70" s="16" t="s">
        <v>70</v>
      </c>
      <c r="AA70" s="87">
        <f t="shared" ref="AA70:AB76" si="66">C70+F70+I70+L70+O70+R70+U70</f>
        <v>0</v>
      </c>
      <c r="AB70" s="5">
        <f t="shared" si="66"/>
        <v>0</v>
      </c>
      <c r="AC70" s="2">
        <f>AB70-AA70</f>
        <v>0</v>
      </c>
    </row>
    <row r="71" spans="1:29" x14ac:dyDescent="0.2">
      <c r="A71" s="39" t="s">
        <v>67</v>
      </c>
      <c r="B71" s="16" t="s">
        <v>72</v>
      </c>
      <c r="C71" s="76"/>
      <c r="D71" s="3"/>
      <c r="E71" s="2">
        <f t="shared" ref="E71:E79" si="67">D71-C71</f>
        <v>0</v>
      </c>
      <c r="F71" s="3"/>
      <c r="G71" s="3"/>
      <c r="H71" s="2">
        <f t="shared" ref="H71:H79" si="68">G71-F71</f>
        <v>0</v>
      </c>
      <c r="I71" s="3"/>
      <c r="J71" s="3"/>
      <c r="K71" s="2">
        <f t="shared" ref="K71:K79" si="69">J71-I71</f>
        <v>0</v>
      </c>
      <c r="L71" s="3"/>
      <c r="M71" s="3"/>
      <c r="N71" s="2">
        <f t="shared" ref="N71:N79" si="70">M71-L71</f>
        <v>0</v>
      </c>
      <c r="O71" s="3"/>
      <c r="P71" s="3"/>
      <c r="Q71" s="2">
        <f t="shared" ref="Q71:Q79" si="71">P71-O71</f>
        <v>0</v>
      </c>
      <c r="R71" s="3"/>
      <c r="S71" s="3"/>
      <c r="T71" s="2">
        <f t="shared" ref="T71:T79" si="72">S71-R71</f>
        <v>0</v>
      </c>
      <c r="U71" s="3"/>
      <c r="V71" s="3"/>
      <c r="W71" s="2">
        <f t="shared" ref="W71:W79" si="73">V71-U71</f>
        <v>0</v>
      </c>
      <c r="Y71" s="39" t="s">
        <v>67</v>
      </c>
      <c r="Z71" s="16" t="s">
        <v>72</v>
      </c>
      <c r="AA71" s="87">
        <f t="shared" si="66"/>
        <v>0</v>
      </c>
      <c r="AB71" s="5">
        <f t="shared" si="66"/>
        <v>0</v>
      </c>
      <c r="AC71" s="2">
        <f t="shared" ref="AC71:AC79" si="74">AB71-AA71</f>
        <v>0</v>
      </c>
    </row>
    <row r="72" spans="1:29" x14ac:dyDescent="0.2">
      <c r="A72" s="39" t="s">
        <v>68</v>
      </c>
      <c r="B72" s="16" t="s">
        <v>74</v>
      </c>
      <c r="C72" s="76"/>
      <c r="D72" s="3"/>
      <c r="E72" s="2">
        <f t="shared" si="67"/>
        <v>0</v>
      </c>
      <c r="F72" s="3"/>
      <c r="G72" s="3"/>
      <c r="H72" s="2">
        <f t="shared" si="68"/>
        <v>0</v>
      </c>
      <c r="I72" s="3"/>
      <c r="J72" s="3"/>
      <c r="K72" s="2">
        <f t="shared" si="69"/>
        <v>0</v>
      </c>
      <c r="L72" s="3"/>
      <c r="M72" s="3"/>
      <c r="N72" s="2">
        <f t="shared" si="70"/>
        <v>0</v>
      </c>
      <c r="O72" s="3"/>
      <c r="P72" s="3"/>
      <c r="Q72" s="2">
        <f t="shared" si="71"/>
        <v>0</v>
      </c>
      <c r="R72" s="3"/>
      <c r="S72" s="3"/>
      <c r="T72" s="2">
        <f t="shared" si="72"/>
        <v>0</v>
      </c>
      <c r="U72" s="3"/>
      <c r="V72" s="3"/>
      <c r="W72" s="2">
        <f t="shared" si="73"/>
        <v>0</v>
      </c>
      <c r="Y72" s="39" t="s">
        <v>68</v>
      </c>
      <c r="Z72" s="16" t="s">
        <v>74</v>
      </c>
      <c r="AA72" s="87">
        <f t="shared" si="66"/>
        <v>0</v>
      </c>
      <c r="AB72" s="5">
        <f t="shared" si="66"/>
        <v>0</v>
      </c>
      <c r="AC72" s="2">
        <f t="shared" si="74"/>
        <v>0</v>
      </c>
    </row>
    <row r="73" spans="1:29" x14ac:dyDescent="0.2">
      <c r="A73" s="39" t="s">
        <v>69</v>
      </c>
      <c r="B73" s="16" t="s">
        <v>76</v>
      </c>
      <c r="C73" s="76"/>
      <c r="D73" s="3"/>
      <c r="E73" s="2">
        <f t="shared" si="67"/>
        <v>0</v>
      </c>
      <c r="F73" s="3"/>
      <c r="G73" s="3"/>
      <c r="H73" s="2">
        <f t="shared" si="68"/>
        <v>0</v>
      </c>
      <c r="I73" s="3"/>
      <c r="J73" s="3"/>
      <c r="K73" s="2">
        <f t="shared" si="69"/>
        <v>0</v>
      </c>
      <c r="L73" s="3"/>
      <c r="M73" s="3"/>
      <c r="N73" s="2">
        <f t="shared" si="70"/>
        <v>0</v>
      </c>
      <c r="O73" s="3"/>
      <c r="P73" s="3"/>
      <c r="Q73" s="2">
        <f t="shared" si="71"/>
        <v>0</v>
      </c>
      <c r="R73" s="3"/>
      <c r="S73" s="3"/>
      <c r="T73" s="2">
        <f t="shared" si="72"/>
        <v>0</v>
      </c>
      <c r="U73" s="3"/>
      <c r="V73" s="3"/>
      <c r="W73" s="2">
        <f t="shared" si="73"/>
        <v>0</v>
      </c>
      <c r="Y73" s="39" t="s">
        <v>69</v>
      </c>
      <c r="Z73" s="16" t="s">
        <v>76</v>
      </c>
      <c r="AA73" s="87">
        <f t="shared" si="66"/>
        <v>0</v>
      </c>
      <c r="AB73" s="5">
        <f t="shared" si="66"/>
        <v>0</v>
      </c>
      <c r="AC73" s="2">
        <f t="shared" si="74"/>
        <v>0</v>
      </c>
    </row>
    <row r="74" spans="1:29" x14ac:dyDescent="0.2">
      <c r="A74" s="39" t="s">
        <v>71</v>
      </c>
      <c r="B74" s="17" t="s">
        <v>78</v>
      </c>
      <c r="C74" s="76"/>
      <c r="D74" s="3"/>
      <c r="E74" s="2">
        <f t="shared" si="67"/>
        <v>0</v>
      </c>
      <c r="F74" s="3"/>
      <c r="G74" s="3"/>
      <c r="H74" s="2">
        <f t="shared" si="68"/>
        <v>0</v>
      </c>
      <c r="I74" s="3"/>
      <c r="J74" s="3"/>
      <c r="K74" s="2">
        <f t="shared" si="69"/>
        <v>0</v>
      </c>
      <c r="L74" s="3"/>
      <c r="M74" s="3"/>
      <c r="N74" s="2">
        <f t="shared" si="70"/>
        <v>0</v>
      </c>
      <c r="O74" s="3"/>
      <c r="P74" s="3"/>
      <c r="Q74" s="2">
        <f t="shared" si="71"/>
        <v>0</v>
      </c>
      <c r="R74" s="3"/>
      <c r="S74" s="3"/>
      <c r="T74" s="2">
        <f t="shared" si="72"/>
        <v>0</v>
      </c>
      <c r="U74" s="3"/>
      <c r="V74" s="3"/>
      <c r="W74" s="2">
        <f t="shared" si="73"/>
        <v>0</v>
      </c>
      <c r="Y74" s="39" t="s">
        <v>71</v>
      </c>
      <c r="Z74" s="17" t="s">
        <v>78</v>
      </c>
      <c r="AA74" s="87">
        <f t="shared" si="66"/>
        <v>0</v>
      </c>
      <c r="AB74" s="5">
        <f t="shared" si="66"/>
        <v>0</v>
      </c>
      <c r="AC74" s="2">
        <f t="shared" si="74"/>
        <v>0</v>
      </c>
    </row>
    <row r="75" spans="1:29" x14ac:dyDescent="0.2">
      <c r="A75" s="39" t="s">
        <v>73</v>
      </c>
      <c r="B75" s="17" t="s">
        <v>80</v>
      </c>
      <c r="C75" s="76"/>
      <c r="D75" s="3"/>
      <c r="E75" s="2">
        <f t="shared" si="67"/>
        <v>0</v>
      </c>
      <c r="F75" s="3"/>
      <c r="G75" s="3"/>
      <c r="H75" s="2">
        <f t="shared" si="68"/>
        <v>0</v>
      </c>
      <c r="I75" s="3"/>
      <c r="J75" s="3"/>
      <c r="K75" s="2">
        <f t="shared" si="69"/>
        <v>0</v>
      </c>
      <c r="L75" s="3"/>
      <c r="M75" s="3"/>
      <c r="N75" s="2">
        <f t="shared" si="70"/>
        <v>0</v>
      </c>
      <c r="O75" s="3"/>
      <c r="P75" s="3"/>
      <c r="Q75" s="2">
        <f t="shared" si="71"/>
        <v>0</v>
      </c>
      <c r="R75" s="3"/>
      <c r="S75" s="3"/>
      <c r="T75" s="2">
        <f t="shared" si="72"/>
        <v>0</v>
      </c>
      <c r="U75" s="3"/>
      <c r="V75" s="3"/>
      <c r="W75" s="2">
        <f t="shared" si="73"/>
        <v>0</v>
      </c>
      <c r="Y75" s="39" t="s">
        <v>73</v>
      </c>
      <c r="Z75" s="17" t="s">
        <v>80</v>
      </c>
      <c r="AA75" s="87">
        <f t="shared" si="66"/>
        <v>0</v>
      </c>
      <c r="AB75" s="5">
        <f t="shared" si="66"/>
        <v>0</v>
      </c>
      <c r="AC75" s="2">
        <f t="shared" si="74"/>
        <v>0</v>
      </c>
    </row>
    <row r="76" spans="1:29" x14ac:dyDescent="0.2">
      <c r="A76" s="39" t="s">
        <v>75</v>
      </c>
      <c r="B76" s="17" t="s">
        <v>82</v>
      </c>
      <c r="C76" s="76"/>
      <c r="D76" s="3"/>
      <c r="E76" s="2">
        <f t="shared" si="67"/>
        <v>0</v>
      </c>
      <c r="F76" s="3"/>
      <c r="G76" s="3"/>
      <c r="H76" s="2">
        <f t="shared" si="68"/>
        <v>0</v>
      </c>
      <c r="I76" s="3"/>
      <c r="J76" s="3"/>
      <c r="K76" s="2">
        <f t="shared" si="69"/>
        <v>0</v>
      </c>
      <c r="L76" s="3"/>
      <c r="M76" s="3"/>
      <c r="N76" s="2">
        <f t="shared" si="70"/>
        <v>0</v>
      </c>
      <c r="O76" s="3"/>
      <c r="P76" s="3"/>
      <c r="Q76" s="2">
        <f t="shared" si="71"/>
        <v>0</v>
      </c>
      <c r="R76" s="3"/>
      <c r="S76" s="3"/>
      <c r="T76" s="2">
        <f t="shared" si="72"/>
        <v>0</v>
      </c>
      <c r="U76" s="3"/>
      <c r="V76" s="3"/>
      <c r="W76" s="2">
        <f t="shared" si="73"/>
        <v>0</v>
      </c>
      <c r="Y76" s="39" t="s">
        <v>75</v>
      </c>
      <c r="Z76" s="17" t="s">
        <v>82</v>
      </c>
      <c r="AA76" s="87">
        <f t="shared" si="66"/>
        <v>0</v>
      </c>
      <c r="AB76" s="5">
        <f t="shared" si="66"/>
        <v>0</v>
      </c>
      <c r="AC76" s="2">
        <f t="shared" si="74"/>
        <v>0</v>
      </c>
    </row>
    <row r="77" spans="1:29" s="8" customFormat="1" ht="15" x14ac:dyDescent="0.25">
      <c r="A77" s="137" t="s">
        <v>77</v>
      </c>
      <c r="B77" s="138" t="s">
        <v>150</v>
      </c>
      <c r="C77" s="139">
        <f>SUM(C70:C76)</f>
        <v>0</v>
      </c>
      <c r="D77" s="140">
        <f t="shared" ref="D77:U77" si="75">SUM(D70:D76)</f>
        <v>0</v>
      </c>
      <c r="E77" s="155">
        <f t="shared" si="67"/>
        <v>0</v>
      </c>
      <c r="F77" s="140">
        <f t="shared" si="75"/>
        <v>0</v>
      </c>
      <c r="G77" s="140">
        <f t="shared" si="75"/>
        <v>0</v>
      </c>
      <c r="H77" s="155">
        <f t="shared" si="68"/>
        <v>0</v>
      </c>
      <c r="I77" s="140">
        <f t="shared" si="75"/>
        <v>0</v>
      </c>
      <c r="J77" s="140">
        <f t="shared" si="75"/>
        <v>0</v>
      </c>
      <c r="K77" s="155">
        <f t="shared" si="69"/>
        <v>0</v>
      </c>
      <c r="L77" s="140">
        <f t="shared" si="75"/>
        <v>0</v>
      </c>
      <c r="M77" s="140">
        <f t="shared" si="75"/>
        <v>0</v>
      </c>
      <c r="N77" s="155">
        <f t="shared" si="70"/>
        <v>0</v>
      </c>
      <c r="O77" s="140">
        <f t="shared" si="75"/>
        <v>0</v>
      </c>
      <c r="P77" s="140">
        <f t="shared" si="75"/>
        <v>0</v>
      </c>
      <c r="Q77" s="155">
        <f t="shared" si="71"/>
        <v>0</v>
      </c>
      <c r="R77" s="140">
        <f t="shared" si="75"/>
        <v>0</v>
      </c>
      <c r="S77" s="140">
        <f t="shared" si="75"/>
        <v>0</v>
      </c>
      <c r="T77" s="155">
        <f t="shared" si="72"/>
        <v>0</v>
      </c>
      <c r="U77" s="140">
        <f t="shared" si="75"/>
        <v>0</v>
      </c>
      <c r="V77" s="140">
        <f>SUM(V70:V76)</f>
        <v>0</v>
      </c>
      <c r="W77" s="155">
        <f t="shared" si="73"/>
        <v>0</v>
      </c>
      <c r="Y77" s="32" t="s">
        <v>77</v>
      </c>
      <c r="Z77" s="24" t="s">
        <v>150</v>
      </c>
      <c r="AA77" s="50">
        <f t="shared" ref="AA77" si="76">SUM(AA70:AA76)</f>
        <v>0</v>
      </c>
      <c r="AB77" s="82">
        <f>SUM(AB70:AB76)</f>
        <v>0</v>
      </c>
      <c r="AC77" s="155">
        <f t="shared" si="74"/>
        <v>0</v>
      </c>
    </row>
    <row r="78" spans="1:29" s="19" customFormat="1" ht="16.5" thickBot="1" x14ac:dyDescent="0.3">
      <c r="A78" s="141" t="s">
        <v>79</v>
      </c>
      <c r="B78" s="142" t="s">
        <v>151</v>
      </c>
      <c r="C78" s="135">
        <f t="shared" ref="C78:V78" si="77">C68-C77</f>
        <v>0</v>
      </c>
      <c r="D78" s="132">
        <f t="shared" si="77"/>
        <v>0</v>
      </c>
      <c r="E78" s="157">
        <f t="shared" si="67"/>
        <v>0</v>
      </c>
      <c r="F78" s="132">
        <f t="shared" si="77"/>
        <v>0</v>
      </c>
      <c r="G78" s="132">
        <f t="shared" si="77"/>
        <v>0</v>
      </c>
      <c r="H78" s="157">
        <f t="shared" si="68"/>
        <v>0</v>
      </c>
      <c r="I78" s="132">
        <f t="shared" si="77"/>
        <v>0</v>
      </c>
      <c r="J78" s="132">
        <f t="shared" si="77"/>
        <v>0</v>
      </c>
      <c r="K78" s="157">
        <f t="shared" si="69"/>
        <v>0</v>
      </c>
      <c r="L78" s="132">
        <f t="shared" si="77"/>
        <v>0</v>
      </c>
      <c r="M78" s="132">
        <f t="shared" si="77"/>
        <v>0</v>
      </c>
      <c r="N78" s="157">
        <f t="shared" si="70"/>
        <v>0</v>
      </c>
      <c r="O78" s="132">
        <f t="shared" si="77"/>
        <v>0</v>
      </c>
      <c r="P78" s="132">
        <f t="shared" si="77"/>
        <v>0</v>
      </c>
      <c r="Q78" s="157">
        <f t="shared" si="71"/>
        <v>0</v>
      </c>
      <c r="R78" s="132">
        <f t="shared" si="77"/>
        <v>0</v>
      </c>
      <c r="S78" s="132">
        <f t="shared" si="77"/>
        <v>0</v>
      </c>
      <c r="T78" s="157">
        <f t="shared" si="72"/>
        <v>0</v>
      </c>
      <c r="U78" s="132">
        <f t="shared" si="77"/>
        <v>0</v>
      </c>
      <c r="V78" s="132">
        <f t="shared" si="77"/>
        <v>0</v>
      </c>
      <c r="W78" s="157">
        <f t="shared" si="73"/>
        <v>0</v>
      </c>
      <c r="Y78" s="36" t="s">
        <v>79</v>
      </c>
      <c r="Z78" s="26" t="s">
        <v>157</v>
      </c>
      <c r="AA78" s="88">
        <f t="shared" ref="AA78:AB78" si="78">AA68-AA77</f>
        <v>0</v>
      </c>
      <c r="AB78" s="37">
        <f t="shared" si="78"/>
        <v>0</v>
      </c>
      <c r="AC78" s="157">
        <f t="shared" si="74"/>
        <v>0</v>
      </c>
    </row>
    <row r="79" spans="1:29" s="20" customFormat="1" ht="18.75" thickBot="1" x14ac:dyDescent="0.3">
      <c r="A79" s="40" t="s">
        <v>81</v>
      </c>
      <c r="B79" s="27" t="s">
        <v>152</v>
      </c>
      <c r="C79" s="42">
        <f t="shared" ref="C79:V79" si="79">C59+C78</f>
        <v>0</v>
      </c>
      <c r="D79" s="113">
        <f t="shared" si="79"/>
        <v>0</v>
      </c>
      <c r="E79" s="158">
        <f t="shared" si="67"/>
        <v>0</v>
      </c>
      <c r="F79" s="113">
        <f t="shared" si="79"/>
        <v>-41450</v>
      </c>
      <c r="G79" s="113">
        <f t="shared" si="79"/>
        <v>-41750</v>
      </c>
      <c r="H79" s="158">
        <f t="shared" si="68"/>
        <v>-300</v>
      </c>
      <c r="I79" s="113">
        <f t="shared" si="79"/>
        <v>22500</v>
      </c>
      <c r="J79" s="113">
        <f t="shared" si="79"/>
        <v>21350</v>
      </c>
      <c r="K79" s="158">
        <f t="shared" si="69"/>
        <v>-1150</v>
      </c>
      <c r="L79" s="113">
        <f t="shared" si="79"/>
        <v>-11300</v>
      </c>
      <c r="M79" s="113">
        <f t="shared" si="79"/>
        <v>-11300</v>
      </c>
      <c r="N79" s="158">
        <f t="shared" si="70"/>
        <v>0</v>
      </c>
      <c r="O79" s="113">
        <f t="shared" si="79"/>
        <v>20800</v>
      </c>
      <c r="P79" s="113">
        <f t="shared" si="79"/>
        <v>20800</v>
      </c>
      <c r="Q79" s="158">
        <f t="shared" si="71"/>
        <v>0</v>
      </c>
      <c r="R79" s="113">
        <f t="shared" si="79"/>
        <v>-1100</v>
      </c>
      <c r="S79" s="113">
        <f t="shared" si="79"/>
        <v>-1200</v>
      </c>
      <c r="T79" s="158">
        <f t="shared" si="72"/>
        <v>-100</v>
      </c>
      <c r="U79" s="113">
        <f t="shared" si="79"/>
        <v>0</v>
      </c>
      <c r="V79" s="113">
        <f t="shared" si="79"/>
        <v>0</v>
      </c>
      <c r="W79" s="158">
        <f t="shared" si="73"/>
        <v>0</v>
      </c>
      <c r="Y79" s="40" t="s">
        <v>81</v>
      </c>
      <c r="Z79" s="27" t="s">
        <v>136</v>
      </c>
      <c r="AA79" s="51">
        <f t="shared" ref="AA79:AB79" si="80">AA59+AA78</f>
        <v>-10550</v>
      </c>
      <c r="AB79" s="43">
        <f t="shared" si="80"/>
        <v>-12100</v>
      </c>
      <c r="AC79" s="158">
        <f t="shared" si="74"/>
        <v>-1550</v>
      </c>
    </row>
    <row r="80" spans="1:29" ht="18" customHeight="1" x14ac:dyDescent="0.2">
      <c r="A80" s="39" t="s">
        <v>106</v>
      </c>
      <c r="B80" s="17" t="s">
        <v>115</v>
      </c>
      <c r="C80" s="76"/>
      <c r="D80" s="3"/>
      <c r="E80" s="2">
        <f>D80-C80</f>
        <v>0</v>
      </c>
      <c r="F80" s="3"/>
      <c r="G80" s="3"/>
      <c r="H80" s="2">
        <f>G80-F80</f>
        <v>0</v>
      </c>
      <c r="I80" s="3"/>
      <c r="J80" s="3"/>
      <c r="K80" s="2">
        <f>J80-I80</f>
        <v>0</v>
      </c>
      <c r="L80" s="3"/>
      <c r="M80" s="3"/>
      <c r="N80" s="2">
        <f>M80-L80</f>
        <v>0</v>
      </c>
      <c r="O80" s="3"/>
      <c r="P80" s="3"/>
      <c r="Q80" s="2">
        <f>P80-O80</f>
        <v>0</v>
      </c>
      <c r="R80" s="3"/>
      <c r="S80" s="3"/>
      <c r="T80" s="2">
        <f>S80-R80</f>
        <v>0</v>
      </c>
      <c r="U80" s="3"/>
      <c r="V80" s="3"/>
      <c r="W80" s="2">
        <f>V80-U80</f>
        <v>0</v>
      </c>
      <c r="Y80" s="39" t="s">
        <v>106</v>
      </c>
      <c r="Z80" s="17" t="s">
        <v>115</v>
      </c>
      <c r="AA80" s="87">
        <f>C80+F80+I80+L80+O80+R80+U80</f>
        <v>0</v>
      </c>
      <c r="AB80" s="5">
        <f>D80+G80+J80+M80+P80+S80+V80</f>
        <v>0</v>
      </c>
      <c r="AC80" s="2">
        <f>AB80-AA80</f>
        <v>0</v>
      </c>
    </row>
    <row r="81" spans="1:29" ht="15.75" customHeight="1" thickBot="1" x14ac:dyDescent="0.25">
      <c r="A81" s="39" t="s">
        <v>83</v>
      </c>
      <c r="B81" s="17" t="s">
        <v>116</v>
      </c>
      <c r="C81" s="76"/>
      <c r="D81" s="3"/>
      <c r="E81" s="2">
        <f>D81-C81</f>
        <v>0</v>
      </c>
      <c r="F81" s="3"/>
      <c r="G81" s="3"/>
      <c r="H81" s="2">
        <f>G81-F81</f>
        <v>0</v>
      </c>
      <c r="I81" s="3"/>
      <c r="J81" s="3"/>
      <c r="K81" s="2">
        <f>J81-I81</f>
        <v>0</v>
      </c>
      <c r="L81" s="3"/>
      <c r="M81" s="3"/>
      <c r="N81" s="2">
        <f>M81-L81</f>
        <v>0</v>
      </c>
      <c r="O81" s="3"/>
      <c r="P81" s="3"/>
      <c r="Q81" s="2">
        <f>P81-O81</f>
        <v>0</v>
      </c>
      <c r="R81" s="3"/>
      <c r="S81" s="3"/>
      <c r="T81" s="2">
        <f>S81-R81</f>
        <v>0</v>
      </c>
      <c r="U81" s="3"/>
      <c r="V81" s="3"/>
      <c r="W81" s="2">
        <f>V81-U81</f>
        <v>0</v>
      </c>
      <c r="Y81" s="39" t="s">
        <v>83</v>
      </c>
      <c r="Z81" s="17" t="s">
        <v>116</v>
      </c>
      <c r="AA81" s="87">
        <f>C81+F81+I81+L81+O81+R81+U81</f>
        <v>0</v>
      </c>
      <c r="AB81" s="5">
        <f>D81+G81+J81+M81+P81+S81+V81</f>
        <v>0</v>
      </c>
      <c r="AC81" s="2">
        <f>AB81-AA81</f>
        <v>0</v>
      </c>
    </row>
    <row r="82" spans="1:29" s="53" customFormat="1" ht="15.75" customHeight="1" x14ac:dyDescent="0.25">
      <c r="A82" s="57" t="s">
        <v>107</v>
      </c>
      <c r="B82" s="58" t="s">
        <v>121</v>
      </c>
      <c r="C82" s="61">
        <f>SUM(C83:C86)</f>
        <v>53000</v>
      </c>
      <c r="D82" s="114">
        <f>SUM(D83:D86)</f>
        <v>53000</v>
      </c>
      <c r="E82" s="63">
        <f>D82-C82</f>
        <v>0</v>
      </c>
      <c r="F82" s="114">
        <f t="shared" ref="F82:V82" si="81">SUM(F83:F86)</f>
        <v>53000</v>
      </c>
      <c r="G82" s="114">
        <f t="shared" si="81"/>
        <v>53000</v>
      </c>
      <c r="H82" s="63">
        <f>G82-F82</f>
        <v>0</v>
      </c>
      <c r="I82" s="114">
        <f t="shared" si="81"/>
        <v>11550</v>
      </c>
      <c r="J82" s="114">
        <f t="shared" si="81"/>
        <v>11250</v>
      </c>
      <c r="K82" s="63">
        <f>J82-I82</f>
        <v>-300</v>
      </c>
      <c r="L82" s="114">
        <f t="shared" si="81"/>
        <v>34050</v>
      </c>
      <c r="M82" s="114">
        <f t="shared" si="81"/>
        <v>32600</v>
      </c>
      <c r="N82" s="63">
        <f>M82-L82</f>
        <v>-1450</v>
      </c>
      <c r="O82" s="114">
        <f t="shared" si="81"/>
        <v>22750</v>
      </c>
      <c r="P82" s="114">
        <f t="shared" si="81"/>
        <v>21300</v>
      </c>
      <c r="Q82" s="63">
        <f>P82-O82</f>
        <v>-1450</v>
      </c>
      <c r="R82" s="114">
        <f t="shared" si="81"/>
        <v>43550</v>
      </c>
      <c r="S82" s="114">
        <f t="shared" si="81"/>
        <v>42100</v>
      </c>
      <c r="T82" s="63">
        <f>S82-R82</f>
        <v>-1450</v>
      </c>
      <c r="U82" s="114">
        <f t="shared" si="81"/>
        <v>42450</v>
      </c>
      <c r="V82" s="114">
        <f t="shared" si="81"/>
        <v>40900</v>
      </c>
      <c r="W82" s="63">
        <f>V82-U82</f>
        <v>-1550</v>
      </c>
      <c r="Y82" s="57" t="s">
        <v>107</v>
      </c>
      <c r="Z82" s="58" t="s">
        <v>123</v>
      </c>
      <c r="AA82" s="90">
        <f t="shared" ref="AA82" si="82">SUM(AA83:AA86)</f>
        <v>53000</v>
      </c>
      <c r="AB82" s="59">
        <f t="shared" ref="AB82" si="83">SUM(AB83:AB86)</f>
        <v>53000</v>
      </c>
      <c r="AC82" s="63">
        <f>AB82-AA82</f>
        <v>0</v>
      </c>
    </row>
    <row r="83" spans="1:29" ht="15.75" customHeight="1" x14ac:dyDescent="0.2">
      <c r="A83" s="54"/>
      <c r="B83" s="55" t="s">
        <v>117</v>
      </c>
      <c r="C83" s="62">
        <v>40000</v>
      </c>
      <c r="D83" s="56">
        <v>40000</v>
      </c>
      <c r="E83" s="118">
        <f>D83-C83</f>
        <v>0</v>
      </c>
      <c r="F83" s="56">
        <f t="shared" ref="F83:G86" si="84">C88</f>
        <v>40000</v>
      </c>
      <c r="G83" s="56">
        <f t="shared" si="84"/>
        <v>40000</v>
      </c>
      <c r="H83" s="118">
        <f>G83-F83</f>
        <v>0</v>
      </c>
      <c r="I83" s="56">
        <f t="shared" ref="I83:J86" si="85">F88</f>
        <v>-1450</v>
      </c>
      <c r="J83" s="56">
        <f t="shared" si="85"/>
        <v>-1750</v>
      </c>
      <c r="K83" s="118">
        <f>J83-I83</f>
        <v>-300</v>
      </c>
      <c r="L83" s="56">
        <f t="shared" ref="L83:M86" si="86">I88</f>
        <v>21050</v>
      </c>
      <c r="M83" s="56">
        <f t="shared" si="86"/>
        <v>19600</v>
      </c>
      <c r="N83" s="118">
        <f>M83-L83</f>
        <v>-1450</v>
      </c>
      <c r="O83" s="56">
        <f t="shared" ref="O83:P86" si="87">L88</f>
        <v>9750</v>
      </c>
      <c r="P83" s="56">
        <f t="shared" si="87"/>
        <v>8300</v>
      </c>
      <c r="Q83" s="118">
        <f>P83-O83</f>
        <v>-1450</v>
      </c>
      <c r="R83" s="56">
        <f t="shared" ref="R83:S86" si="88">O88</f>
        <v>30550</v>
      </c>
      <c r="S83" s="56">
        <f t="shared" si="88"/>
        <v>29100</v>
      </c>
      <c r="T83" s="118">
        <f>S83-R83</f>
        <v>-1450</v>
      </c>
      <c r="U83" s="56">
        <f t="shared" ref="U83:V83" si="89">R88</f>
        <v>29450</v>
      </c>
      <c r="V83" s="56">
        <f t="shared" si="89"/>
        <v>27900</v>
      </c>
      <c r="W83" s="118">
        <f>V83-U83</f>
        <v>-1550</v>
      </c>
      <c r="Y83" s="54"/>
      <c r="Z83" s="55" t="s">
        <v>117</v>
      </c>
      <c r="AA83" s="91">
        <f>C83</f>
        <v>40000</v>
      </c>
      <c r="AB83" s="60">
        <f>D83</f>
        <v>40000</v>
      </c>
      <c r="AC83" s="118">
        <f>AB83-AA83</f>
        <v>0</v>
      </c>
    </row>
    <row r="84" spans="1:29" ht="15.75" customHeight="1" x14ac:dyDescent="0.2">
      <c r="A84" s="54"/>
      <c r="B84" s="55" t="s">
        <v>118</v>
      </c>
      <c r="C84" s="62">
        <v>10000</v>
      </c>
      <c r="D84" s="56">
        <v>10000</v>
      </c>
      <c r="E84" s="118">
        <f t="shared" ref="E84:E86" si="90">D84-C84</f>
        <v>0</v>
      </c>
      <c r="F84" s="56">
        <f t="shared" si="84"/>
        <v>10000</v>
      </c>
      <c r="G84" s="56">
        <f t="shared" si="84"/>
        <v>10000</v>
      </c>
      <c r="H84" s="118">
        <f t="shared" ref="H84:H86" si="91">G84-F84</f>
        <v>0</v>
      </c>
      <c r="I84" s="56">
        <f t="shared" si="85"/>
        <v>10000</v>
      </c>
      <c r="J84" s="56">
        <f t="shared" si="85"/>
        <v>10000</v>
      </c>
      <c r="K84" s="118">
        <f t="shared" ref="K84:K86" si="92">J84-I84</f>
        <v>0</v>
      </c>
      <c r="L84" s="56">
        <f t="shared" si="86"/>
        <v>10000</v>
      </c>
      <c r="M84" s="56">
        <f t="shared" si="86"/>
        <v>10000</v>
      </c>
      <c r="N84" s="118">
        <f t="shared" ref="N84:N86" si="93">M84-L84</f>
        <v>0</v>
      </c>
      <c r="O84" s="56">
        <f t="shared" si="87"/>
        <v>10000</v>
      </c>
      <c r="P84" s="56">
        <f t="shared" si="87"/>
        <v>10000</v>
      </c>
      <c r="Q84" s="118">
        <f t="shared" ref="Q84:Q86" si="94">P84-O84</f>
        <v>0</v>
      </c>
      <c r="R84" s="56">
        <f t="shared" si="88"/>
        <v>10000</v>
      </c>
      <c r="S84" s="56">
        <f t="shared" si="88"/>
        <v>10000</v>
      </c>
      <c r="T84" s="118">
        <f t="shared" ref="T84:T86" si="95">S84-R84</f>
        <v>0</v>
      </c>
      <c r="U84" s="56">
        <f t="shared" ref="U84:V84" si="96">R89</f>
        <v>10000</v>
      </c>
      <c r="V84" s="56">
        <f t="shared" si="96"/>
        <v>10000</v>
      </c>
      <c r="W84" s="118">
        <f t="shared" ref="W84:W86" si="97">V84-U84</f>
        <v>0</v>
      </c>
      <c r="Y84" s="54"/>
      <c r="Z84" s="55" t="s">
        <v>118</v>
      </c>
      <c r="AA84" s="91">
        <f t="shared" ref="AA84:AB86" si="98">C84</f>
        <v>10000</v>
      </c>
      <c r="AB84" s="60">
        <f t="shared" si="98"/>
        <v>10000</v>
      </c>
      <c r="AC84" s="118">
        <f t="shared" ref="AC84:AC86" si="99">AB84-AA84</f>
        <v>0</v>
      </c>
    </row>
    <row r="85" spans="1:29" ht="15.75" customHeight="1" x14ac:dyDescent="0.2">
      <c r="A85" s="54"/>
      <c r="B85" s="55" t="s">
        <v>119</v>
      </c>
      <c r="C85" s="62">
        <v>1000</v>
      </c>
      <c r="D85" s="56">
        <v>1000</v>
      </c>
      <c r="E85" s="118">
        <f t="shared" si="90"/>
        <v>0</v>
      </c>
      <c r="F85" s="56">
        <f t="shared" si="84"/>
        <v>1000</v>
      </c>
      <c r="G85" s="56">
        <f t="shared" si="84"/>
        <v>1000</v>
      </c>
      <c r="H85" s="118">
        <f t="shared" si="91"/>
        <v>0</v>
      </c>
      <c r="I85" s="56">
        <f t="shared" si="85"/>
        <v>1000</v>
      </c>
      <c r="J85" s="56">
        <f t="shared" si="85"/>
        <v>1000</v>
      </c>
      <c r="K85" s="118">
        <f t="shared" si="92"/>
        <v>0</v>
      </c>
      <c r="L85" s="56">
        <f t="shared" si="86"/>
        <v>1000</v>
      </c>
      <c r="M85" s="56">
        <f t="shared" si="86"/>
        <v>1000</v>
      </c>
      <c r="N85" s="118">
        <f t="shared" si="93"/>
        <v>0</v>
      </c>
      <c r="O85" s="56">
        <f t="shared" si="87"/>
        <v>1000</v>
      </c>
      <c r="P85" s="56">
        <f t="shared" si="87"/>
        <v>1000</v>
      </c>
      <c r="Q85" s="118">
        <f t="shared" si="94"/>
        <v>0</v>
      </c>
      <c r="R85" s="56">
        <f t="shared" si="88"/>
        <v>1000</v>
      </c>
      <c r="S85" s="56">
        <f t="shared" si="88"/>
        <v>1000</v>
      </c>
      <c r="T85" s="118">
        <f t="shared" si="95"/>
        <v>0</v>
      </c>
      <c r="U85" s="56">
        <f t="shared" ref="U85:V85" si="100">R90</f>
        <v>1000</v>
      </c>
      <c r="V85" s="56">
        <f t="shared" si="100"/>
        <v>1000</v>
      </c>
      <c r="W85" s="118">
        <f t="shared" si="97"/>
        <v>0</v>
      </c>
      <c r="Y85" s="54"/>
      <c r="Z85" s="55" t="s">
        <v>119</v>
      </c>
      <c r="AA85" s="91">
        <f t="shared" si="98"/>
        <v>1000</v>
      </c>
      <c r="AB85" s="60">
        <f t="shared" si="98"/>
        <v>1000</v>
      </c>
      <c r="AC85" s="118">
        <f t="shared" si="99"/>
        <v>0</v>
      </c>
    </row>
    <row r="86" spans="1:29" ht="15.75" customHeight="1" thickBot="1" x14ac:dyDescent="0.25">
      <c r="A86" s="54"/>
      <c r="B86" s="55" t="s">
        <v>120</v>
      </c>
      <c r="C86" s="62">
        <v>2000</v>
      </c>
      <c r="D86" s="56">
        <v>2000</v>
      </c>
      <c r="E86" s="118">
        <f t="shared" si="90"/>
        <v>0</v>
      </c>
      <c r="F86" s="56">
        <f t="shared" si="84"/>
        <v>2000</v>
      </c>
      <c r="G86" s="56">
        <f t="shared" si="84"/>
        <v>2000</v>
      </c>
      <c r="H86" s="118">
        <f t="shared" si="91"/>
        <v>0</v>
      </c>
      <c r="I86" s="56">
        <f t="shared" si="85"/>
        <v>2000</v>
      </c>
      <c r="J86" s="56">
        <f t="shared" si="85"/>
        <v>2000</v>
      </c>
      <c r="K86" s="118">
        <f t="shared" si="92"/>
        <v>0</v>
      </c>
      <c r="L86" s="56">
        <f t="shared" si="86"/>
        <v>2000</v>
      </c>
      <c r="M86" s="56">
        <f t="shared" si="86"/>
        <v>2000</v>
      </c>
      <c r="N86" s="118">
        <f t="shared" si="93"/>
        <v>0</v>
      </c>
      <c r="O86" s="56">
        <f t="shared" si="87"/>
        <v>2000</v>
      </c>
      <c r="P86" s="56">
        <f t="shared" si="87"/>
        <v>2000</v>
      </c>
      <c r="Q86" s="118">
        <f t="shared" si="94"/>
        <v>0</v>
      </c>
      <c r="R86" s="56">
        <f t="shared" si="88"/>
        <v>2000</v>
      </c>
      <c r="S86" s="56">
        <f t="shared" si="88"/>
        <v>2000</v>
      </c>
      <c r="T86" s="118">
        <f t="shared" si="95"/>
        <v>0</v>
      </c>
      <c r="U86" s="56">
        <f t="shared" ref="U86:V86" si="101">R91</f>
        <v>2000</v>
      </c>
      <c r="V86" s="56">
        <f t="shared" si="101"/>
        <v>2000</v>
      </c>
      <c r="W86" s="118">
        <f t="shared" si="97"/>
        <v>0</v>
      </c>
      <c r="Y86" s="54"/>
      <c r="Z86" s="55" t="s">
        <v>120</v>
      </c>
      <c r="AA86" s="91">
        <f t="shared" si="98"/>
        <v>2000</v>
      </c>
      <c r="AB86" s="60">
        <f t="shared" si="98"/>
        <v>2000</v>
      </c>
      <c r="AC86" s="118">
        <f t="shared" si="99"/>
        <v>0</v>
      </c>
    </row>
    <row r="87" spans="1:29" ht="18" x14ac:dyDescent="0.25">
      <c r="A87" s="64" t="s">
        <v>108</v>
      </c>
      <c r="B87" s="182" t="s">
        <v>122</v>
      </c>
      <c r="C87" s="115">
        <f>SUM(C88:C91)+C80+C81</f>
        <v>53000</v>
      </c>
      <c r="D87" s="115">
        <f>SUM(D88:D91)+D80+D81</f>
        <v>53000</v>
      </c>
      <c r="E87" s="77">
        <f>D87-C87</f>
        <v>0</v>
      </c>
      <c r="F87" s="115">
        <f>SUM(F88:F91)+F80+F81</f>
        <v>11550</v>
      </c>
      <c r="G87" s="115">
        <f>SUM(G88:G91)+G80+G81</f>
        <v>11250</v>
      </c>
      <c r="H87" s="77">
        <f>G87-F87</f>
        <v>-300</v>
      </c>
      <c r="I87" s="115">
        <f>SUM(I88:I91)+I80+I81</f>
        <v>34050</v>
      </c>
      <c r="J87" s="115">
        <f>SUM(J88:J91)+J80+J81</f>
        <v>32600</v>
      </c>
      <c r="K87" s="77">
        <f>J87-I87</f>
        <v>-1450</v>
      </c>
      <c r="L87" s="115">
        <f>SUM(L88:L91)+L80+L81</f>
        <v>22750</v>
      </c>
      <c r="M87" s="115">
        <f>SUM(M88:M91)+M80+M81</f>
        <v>21300</v>
      </c>
      <c r="N87" s="77">
        <f>M87-L87</f>
        <v>-1450</v>
      </c>
      <c r="O87" s="115">
        <f>SUM(O88:O91)+O80+O81</f>
        <v>43550</v>
      </c>
      <c r="P87" s="115">
        <f>SUM(P88:P91)+P80+P81</f>
        <v>42100</v>
      </c>
      <c r="Q87" s="77">
        <f>P87-O87</f>
        <v>-1450</v>
      </c>
      <c r="R87" s="115">
        <f>SUM(R88:R91)+R80+R81</f>
        <v>42450</v>
      </c>
      <c r="S87" s="115">
        <f>SUM(S88:S91)+S80+S81</f>
        <v>40900</v>
      </c>
      <c r="T87" s="77">
        <f>S87-R87</f>
        <v>-1550</v>
      </c>
      <c r="U87" s="115">
        <f>SUM(U88:U91)+U80+U81</f>
        <v>42450</v>
      </c>
      <c r="V87" s="115">
        <f>SUM(V88:V91)+V80+V81</f>
        <v>40900</v>
      </c>
      <c r="W87" s="66">
        <f>V87-U87</f>
        <v>-1550</v>
      </c>
      <c r="Y87" s="64" t="s">
        <v>108</v>
      </c>
      <c r="Z87" s="65" t="s">
        <v>124</v>
      </c>
      <c r="AA87" s="92">
        <f t="shared" ref="AA87" si="102">SUM(AA88:AA91)+AA80+AA81</f>
        <v>42450</v>
      </c>
      <c r="AB87" s="66">
        <f t="shared" ref="AB87" si="103">SUM(AB88:AB91)+AB80+AB81</f>
        <v>40900</v>
      </c>
      <c r="AC87" s="77">
        <f>AB87-AA87</f>
        <v>-1550</v>
      </c>
    </row>
    <row r="88" spans="1:29" ht="15.75" customHeight="1" x14ac:dyDescent="0.2">
      <c r="A88" s="67"/>
      <c r="B88" s="183" t="s">
        <v>117</v>
      </c>
      <c r="C88" s="69">
        <f>C83+SUM(C7:C10)+C11+C14+C13-SUM(C18:C29)-SUM(C31:C32)-C34-C35-C95+C100</f>
        <v>40000</v>
      </c>
      <c r="D88" s="69">
        <f>D83+SUM(D7:D10)+D11+D14+D13-SUM(D18:D29)-SUM(D31:D32)-D34-D35-D95+D100</f>
        <v>40000</v>
      </c>
      <c r="E88" s="119">
        <f>D88-C88</f>
        <v>0</v>
      </c>
      <c r="F88" s="69">
        <f>F83+SUM(F7:F10)+F11+F14+F13-SUM(F18:F29)-SUM(F31:F32)-F34-F35-F95+F100</f>
        <v>-1450</v>
      </c>
      <c r="G88" s="69">
        <f>G83+SUM(G7:G10)+G11+G14+G13-SUM(G18:G29)-SUM(G31:G32)-G34-G35-G95+G100</f>
        <v>-1750</v>
      </c>
      <c r="H88" s="119">
        <f>G88-F88</f>
        <v>-300</v>
      </c>
      <c r="I88" s="69">
        <f>I83+SUM(I7:I10)+I11+I14+I13-SUM(I18:I29)-SUM(I31:I32)-I34-I35-I95+I100</f>
        <v>21050</v>
      </c>
      <c r="J88" s="69">
        <f>J83+SUM(J7:J10)+J11+J14+J13-SUM(J18:J29)-SUM(J31:J32)-J34-J35-J95+J100</f>
        <v>19600</v>
      </c>
      <c r="K88" s="119">
        <f>J88-I88</f>
        <v>-1450</v>
      </c>
      <c r="L88" s="69">
        <f>L83+SUM(L7:L10)+L11+L14+L13-SUM(L18:L29)-SUM(L31:L32)-L34-L35-L95+L100</f>
        <v>9750</v>
      </c>
      <c r="M88" s="69">
        <f>M83+SUM(M7:M10)+M11+M14+M13-SUM(M18:M29)-SUM(M31:M32)-M34-M35-M95+M100</f>
        <v>8300</v>
      </c>
      <c r="N88" s="119">
        <f>M88-L88</f>
        <v>-1450</v>
      </c>
      <c r="O88" s="69">
        <f>O83+SUM(O7:O10)+O11+O14+O13-SUM(O18:O29)-SUM(O31:O32)-O34-O35-O95+O100</f>
        <v>30550</v>
      </c>
      <c r="P88" s="69">
        <f>P83+SUM(P7:P10)+P11+P14+P13-SUM(P18:P29)-SUM(P31:P32)-P34-P35-P95+P100</f>
        <v>29100</v>
      </c>
      <c r="Q88" s="119">
        <f>P88-O88</f>
        <v>-1450</v>
      </c>
      <c r="R88" s="69">
        <f>R83+SUM(R7:R10)+R11+R14+R13-SUM(R18:R29)-SUM(R31:R32)-R34-R35-R95+R100</f>
        <v>29450</v>
      </c>
      <c r="S88" s="69">
        <f>S83+SUM(S7:S10)+S11+S14+S13-SUM(S18:S29)-SUM(S31:S32)-S34-S35-S95+S100</f>
        <v>27900</v>
      </c>
      <c r="T88" s="119">
        <f>S88-R88</f>
        <v>-1550</v>
      </c>
      <c r="U88" s="69">
        <f>U83+SUM(U7:U10)+U11+U14+U13-SUM(U18:U29)-SUM(U31:U32)-U34-U35-U95+U100</f>
        <v>29450</v>
      </c>
      <c r="V88" s="69">
        <f>V83+SUM(V7:V10)+V11+V14+V13-SUM(V18:V29)-SUM(V31:V32)-V34-V35-V95+V100</f>
        <v>27900</v>
      </c>
      <c r="W88" s="70">
        <f>V88-U88</f>
        <v>-1550</v>
      </c>
      <c r="Y88" s="67"/>
      <c r="Z88" s="68" t="s">
        <v>117</v>
      </c>
      <c r="AA88" s="93">
        <f t="shared" ref="AA88:AB91" si="104">U88</f>
        <v>29450</v>
      </c>
      <c r="AB88" s="70">
        <f t="shared" si="104"/>
        <v>27900</v>
      </c>
      <c r="AC88" s="119">
        <f>AB88-AA88</f>
        <v>-1550</v>
      </c>
    </row>
    <row r="89" spans="1:29" ht="15.75" customHeight="1" x14ac:dyDescent="0.2">
      <c r="A89" s="67"/>
      <c r="B89" s="183" t="s">
        <v>118</v>
      </c>
      <c r="C89" s="69">
        <f>C84+C12-C33+SUM(C41:C48)-SUM(C51:C56)+SUM(C63:C67)-SUM(C70:C76)-C96+C101</f>
        <v>10000</v>
      </c>
      <c r="D89" s="69">
        <f>D84+D12-D33+SUM(D41:D48)-SUM(D51:D56)+SUM(D63:D67)-SUM(D70:D76)-D96+D101</f>
        <v>10000</v>
      </c>
      <c r="E89" s="119">
        <f t="shared" ref="E89:E91" si="105">D89-C89</f>
        <v>0</v>
      </c>
      <c r="F89" s="69">
        <f>F84+F12-F33+SUM(F41:F48)-SUM(F51:F56)+SUM(F63:F67)-SUM(F70:F76)-F96+F101</f>
        <v>10000</v>
      </c>
      <c r="G89" s="69">
        <f>G84+G12-G33+SUM(G41:G48)-SUM(G51:G56)+SUM(G63:G67)-SUM(G70:G76)-G96+G101</f>
        <v>10000</v>
      </c>
      <c r="H89" s="119">
        <f t="shared" ref="H89:H91" si="106">G89-F89</f>
        <v>0</v>
      </c>
      <c r="I89" s="69">
        <f>I84+I12-I33+SUM(I41:I48)-SUM(I51:I56)+SUM(I63:I67)-SUM(I70:I76)-I96+I101</f>
        <v>10000</v>
      </c>
      <c r="J89" s="69">
        <f>J84+J12-J33+SUM(J41:J48)-SUM(J51:J56)+SUM(J63:J67)-SUM(J70:J76)-J96+J101</f>
        <v>10000</v>
      </c>
      <c r="K89" s="119">
        <f t="shared" ref="K89:K91" si="107">J89-I89</f>
        <v>0</v>
      </c>
      <c r="L89" s="69">
        <f>L84+L12-L33+SUM(L41:L48)-SUM(L51:L56)+SUM(L63:L67)-SUM(L70:L76)-L96+L101</f>
        <v>10000</v>
      </c>
      <c r="M89" s="69">
        <f>M84+M12-M33+SUM(M41:M48)-SUM(M51:M56)+SUM(M63:M67)-SUM(M70:M76)-M96+M101</f>
        <v>10000</v>
      </c>
      <c r="N89" s="119">
        <f t="shared" ref="N89:N91" si="108">M89-L89</f>
        <v>0</v>
      </c>
      <c r="O89" s="69">
        <f>O84+O12-O33+SUM(O41:O48)-SUM(O51:O56)+SUM(O63:O67)-SUM(O70:O76)-O96+O101</f>
        <v>10000</v>
      </c>
      <c r="P89" s="69">
        <f>P84+P12-P33+SUM(P41:P48)-SUM(P51:P56)+SUM(P63:P67)-SUM(P70:P76)-P96+P101</f>
        <v>10000</v>
      </c>
      <c r="Q89" s="119">
        <f t="shared" ref="Q89:Q91" si="109">P89-O89</f>
        <v>0</v>
      </c>
      <c r="R89" s="69">
        <f>R84+R12-R33+SUM(R41:R48)-SUM(R51:R56)+SUM(R63:R67)-SUM(R70:R76)-R96+R101</f>
        <v>10000</v>
      </c>
      <c r="S89" s="69">
        <f>S84+S12-S33+SUM(S41:S48)-SUM(S51:S56)+SUM(S63:S67)-SUM(S70:S76)-S96+S101</f>
        <v>10000</v>
      </c>
      <c r="T89" s="119">
        <f t="shared" ref="T89:T91" si="110">S89-R89</f>
        <v>0</v>
      </c>
      <c r="U89" s="69">
        <f>U84+U12-U33+SUM(U41:U48)-SUM(U51:U56)+SUM(U63:U67)-SUM(U70:U76)-U96+U101</f>
        <v>10000</v>
      </c>
      <c r="V89" s="69">
        <f>V84+V12-V33+SUM(V41:V48)-SUM(V51:V56)+SUM(V63:V67)-SUM(V70:V76)-V96+V101</f>
        <v>10000</v>
      </c>
      <c r="W89" s="70">
        <f t="shared" ref="W89:W91" si="111">V89-U89</f>
        <v>0</v>
      </c>
      <c r="Y89" s="67"/>
      <c r="Z89" s="68" t="s">
        <v>118</v>
      </c>
      <c r="AA89" s="93">
        <f t="shared" si="104"/>
        <v>10000</v>
      </c>
      <c r="AB89" s="70">
        <f t="shared" si="104"/>
        <v>10000</v>
      </c>
      <c r="AC89" s="119">
        <f t="shared" ref="AC89:AC91" si="112">AB89-AA89</f>
        <v>0</v>
      </c>
    </row>
    <row r="90" spans="1:29" ht="15.75" customHeight="1" x14ac:dyDescent="0.2">
      <c r="A90" s="67"/>
      <c r="B90" s="183" t="s">
        <v>119</v>
      </c>
      <c r="C90" s="69">
        <f>C85-C97+C102</f>
        <v>1000</v>
      </c>
      <c r="D90" s="69">
        <f>D85-D97+D102</f>
        <v>1000</v>
      </c>
      <c r="E90" s="119">
        <f t="shared" si="105"/>
        <v>0</v>
      </c>
      <c r="F90" s="69">
        <f>F85-F97+F102</f>
        <v>1000</v>
      </c>
      <c r="G90" s="69">
        <f>G85-G97+G102</f>
        <v>1000</v>
      </c>
      <c r="H90" s="119">
        <f t="shared" si="106"/>
        <v>0</v>
      </c>
      <c r="I90" s="69">
        <f>I85-I97+I102</f>
        <v>1000</v>
      </c>
      <c r="J90" s="69">
        <f>J85-J97+J102</f>
        <v>1000</v>
      </c>
      <c r="K90" s="119">
        <f t="shared" si="107"/>
        <v>0</v>
      </c>
      <c r="L90" s="69">
        <f>L85-L97+L102</f>
        <v>1000</v>
      </c>
      <c r="M90" s="69">
        <f>M85-M97+M102</f>
        <v>1000</v>
      </c>
      <c r="N90" s="119">
        <f t="shared" si="108"/>
        <v>0</v>
      </c>
      <c r="O90" s="69">
        <f>O85-O97+O102</f>
        <v>1000</v>
      </c>
      <c r="P90" s="69">
        <f>P85-P97+P102</f>
        <v>1000</v>
      </c>
      <c r="Q90" s="119">
        <f t="shared" si="109"/>
        <v>0</v>
      </c>
      <c r="R90" s="69">
        <f>R85-R97+R102</f>
        <v>1000</v>
      </c>
      <c r="S90" s="69">
        <f>S85-S97+S102</f>
        <v>1000</v>
      </c>
      <c r="T90" s="119">
        <f t="shared" si="110"/>
        <v>0</v>
      </c>
      <c r="U90" s="69">
        <f>U85-U97+U102</f>
        <v>1000</v>
      </c>
      <c r="V90" s="69">
        <f>V85-V97+V102</f>
        <v>1000</v>
      </c>
      <c r="W90" s="70">
        <f t="shared" si="111"/>
        <v>0</v>
      </c>
      <c r="Y90" s="67"/>
      <c r="Z90" s="68" t="s">
        <v>119</v>
      </c>
      <c r="AA90" s="93">
        <f t="shared" si="104"/>
        <v>1000</v>
      </c>
      <c r="AB90" s="70">
        <f t="shared" si="104"/>
        <v>1000</v>
      </c>
      <c r="AC90" s="119">
        <f t="shared" si="112"/>
        <v>0</v>
      </c>
    </row>
    <row r="91" spans="1:29" ht="15.75" customHeight="1" thickBot="1" x14ac:dyDescent="0.25">
      <c r="A91" s="71"/>
      <c r="B91" s="184" t="s">
        <v>120</v>
      </c>
      <c r="C91" s="73">
        <f>C86-C98+C103</f>
        <v>2000</v>
      </c>
      <c r="D91" s="73">
        <f>D86-D98+D103</f>
        <v>2000</v>
      </c>
      <c r="E91" s="120">
        <f t="shared" si="105"/>
        <v>0</v>
      </c>
      <c r="F91" s="73">
        <f>F86-F98+F103</f>
        <v>2000</v>
      </c>
      <c r="G91" s="73">
        <f>G86-G98+G103</f>
        <v>2000</v>
      </c>
      <c r="H91" s="120">
        <f t="shared" si="106"/>
        <v>0</v>
      </c>
      <c r="I91" s="73">
        <f>I86-I98+I103</f>
        <v>2000</v>
      </c>
      <c r="J91" s="73">
        <f>J86-J98+J103</f>
        <v>2000</v>
      </c>
      <c r="K91" s="120">
        <f t="shared" si="107"/>
        <v>0</v>
      </c>
      <c r="L91" s="73">
        <f>L86-L98+L103</f>
        <v>2000</v>
      </c>
      <c r="M91" s="73">
        <f>M86-M98+M103</f>
        <v>2000</v>
      </c>
      <c r="N91" s="120">
        <f t="shared" si="108"/>
        <v>0</v>
      </c>
      <c r="O91" s="73">
        <f>O86-O98+O103</f>
        <v>2000</v>
      </c>
      <c r="P91" s="73">
        <f>P86-P98+P103</f>
        <v>2000</v>
      </c>
      <c r="Q91" s="120">
        <f t="shared" si="109"/>
        <v>0</v>
      </c>
      <c r="R91" s="73">
        <f>R86-R98+R103</f>
        <v>2000</v>
      </c>
      <c r="S91" s="73">
        <f>S86-S98+S103</f>
        <v>2000</v>
      </c>
      <c r="T91" s="120">
        <f t="shared" si="110"/>
        <v>0</v>
      </c>
      <c r="U91" s="73">
        <f>U86-U98+U103</f>
        <v>2000</v>
      </c>
      <c r="V91" s="73">
        <f>V86-V98+V103</f>
        <v>2000</v>
      </c>
      <c r="W91" s="74">
        <f t="shared" si="111"/>
        <v>0</v>
      </c>
      <c r="Y91" s="71"/>
      <c r="Z91" s="72" t="s">
        <v>120</v>
      </c>
      <c r="AA91" s="94">
        <f t="shared" si="104"/>
        <v>2000</v>
      </c>
      <c r="AB91" s="74">
        <f t="shared" si="104"/>
        <v>2000</v>
      </c>
      <c r="AC91" s="120">
        <f t="shared" si="112"/>
        <v>0</v>
      </c>
    </row>
    <row r="92" spans="1:29" ht="13.5" thickBot="1" x14ac:dyDescent="0.25"/>
    <row r="93" spans="1:29" ht="18" x14ac:dyDescent="0.25">
      <c r="B93" s="204" t="s">
        <v>190</v>
      </c>
      <c r="C93" s="209" t="s">
        <v>1</v>
      </c>
      <c r="D93" s="209" t="s">
        <v>0</v>
      </c>
      <c r="E93" s="210" t="s">
        <v>153</v>
      </c>
      <c r="F93" s="209" t="s">
        <v>1</v>
      </c>
      <c r="G93" s="209" t="s">
        <v>0</v>
      </c>
      <c r="H93" s="210" t="s">
        <v>153</v>
      </c>
      <c r="I93" s="209" t="s">
        <v>1</v>
      </c>
      <c r="J93" s="209" t="s">
        <v>0</v>
      </c>
      <c r="K93" s="210" t="s">
        <v>153</v>
      </c>
      <c r="L93" s="209" t="s">
        <v>1</v>
      </c>
      <c r="M93" s="209" t="s">
        <v>0</v>
      </c>
      <c r="N93" s="210" t="s">
        <v>153</v>
      </c>
      <c r="O93" s="209" t="s">
        <v>1</v>
      </c>
      <c r="P93" s="209" t="s">
        <v>0</v>
      </c>
      <c r="Q93" s="210" t="s">
        <v>153</v>
      </c>
      <c r="R93" s="209" t="s">
        <v>1</v>
      </c>
      <c r="S93" s="209" t="s">
        <v>0</v>
      </c>
      <c r="T93" s="210" t="s">
        <v>153</v>
      </c>
      <c r="U93" s="209" t="s">
        <v>1</v>
      </c>
      <c r="V93" s="209" t="s">
        <v>0</v>
      </c>
      <c r="W93" s="211" t="s">
        <v>153</v>
      </c>
      <c r="Y93" s="95"/>
      <c r="Z93" s="96" t="s">
        <v>125</v>
      </c>
      <c r="AA93" s="227" t="s">
        <v>1</v>
      </c>
      <c r="AB93" s="227" t="s">
        <v>0</v>
      </c>
      <c r="AC93" s="228" t="s">
        <v>153</v>
      </c>
    </row>
    <row r="94" spans="1:29" x14ac:dyDescent="0.2">
      <c r="B94" s="205" t="s">
        <v>5</v>
      </c>
      <c r="C94" s="202"/>
      <c r="D94" s="202"/>
      <c r="E94" s="208"/>
      <c r="F94" s="202"/>
      <c r="G94" s="202"/>
      <c r="H94" s="208"/>
      <c r="I94" s="202"/>
      <c r="J94" s="202"/>
      <c r="K94" s="208"/>
      <c r="L94" s="202"/>
      <c r="M94" s="202"/>
      <c r="N94" s="208"/>
      <c r="O94" s="202"/>
      <c r="P94" s="202"/>
      <c r="Q94" s="208"/>
      <c r="R94" s="202"/>
      <c r="S94" s="202"/>
      <c r="T94" s="208"/>
      <c r="U94" s="202"/>
      <c r="V94" s="202"/>
      <c r="W94" s="203"/>
      <c r="Y94" s="97"/>
      <c r="Z94" s="98" t="s">
        <v>126</v>
      </c>
      <c r="AA94" s="99" t="str">
        <f>IF(AA87&gt;0,"-", 0-AA87)</f>
        <v>-</v>
      </c>
      <c r="AB94" s="99" t="str">
        <f>IF(AB87&gt;0,"-", 0-AB87)</f>
        <v>-</v>
      </c>
      <c r="AC94" s="229" t="e">
        <f>AB94-AA94</f>
        <v>#VALUE!</v>
      </c>
    </row>
    <row r="95" spans="1:29" ht="15.75" x14ac:dyDescent="0.25">
      <c r="B95" s="206" t="s">
        <v>117</v>
      </c>
      <c r="C95" s="212"/>
      <c r="D95" s="212"/>
      <c r="E95" s="213">
        <f>D95-C95</f>
        <v>0</v>
      </c>
      <c r="F95" s="212"/>
      <c r="G95" s="212"/>
      <c r="H95" s="213">
        <f>G95-F95</f>
        <v>0</v>
      </c>
      <c r="I95" s="212"/>
      <c r="J95" s="212"/>
      <c r="K95" s="213">
        <f>J95-I95</f>
        <v>0</v>
      </c>
      <c r="L95" s="212"/>
      <c r="M95" s="212"/>
      <c r="N95" s="213">
        <f>M95-L95</f>
        <v>0</v>
      </c>
      <c r="O95" s="212"/>
      <c r="P95" s="212"/>
      <c r="Q95" s="213">
        <f>P95-O95</f>
        <v>0</v>
      </c>
      <c r="R95" s="212"/>
      <c r="S95" s="212"/>
      <c r="T95" s="213">
        <f>S95-R95</f>
        <v>0</v>
      </c>
      <c r="U95" s="212"/>
      <c r="V95" s="212"/>
      <c r="W95" s="214">
        <f>V95-U95</f>
        <v>0</v>
      </c>
      <c r="Y95" s="97"/>
      <c r="Z95" s="231" t="s">
        <v>175</v>
      </c>
      <c r="AA95" s="232" t="str">
        <f>IF(OR(C87&lt;0,F87&lt;0,I87&lt;0,L87&lt;0,O87&lt;0,R87&lt;0,U87&lt;0),0-MIN(C87,F87,I87,L87,O87,R87,U87),"-")</f>
        <v>-</v>
      </c>
      <c r="AB95" s="232" t="str">
        <f>IF(OR(D87&lt;0,G87&lt;0,J87&lt;0,M87&lt;0,P87&lt;0,S87&lt;0,V87&lt;0),0-MIN(D87,G87,J87,M87,P87,S87,V87),"-")</f>
        <v>-</v>
      </c>
      <c r="AC95" s="229" t="e">
        <f t="shared" ref="AC95:AC96" si="113">AB95-AA95</f>
        <v>#VALUE!</v>
      </c>
    </row>
    <row r="96" spans="1:29" ht="16.5" thickBot="1" x14ac:dyDescent="0.3">
      <c r="B96" s="206" t="s">
        <v>118</v>
      </c>
      <c r="C96" s="212"/>
      <c r="D96" s="212"/>
      <c r="E96" s="213">
        <f t="shared" ref="E96:E103" si="114">D96-C96</f>
        <v>0</v>
      </c>
      <c r="F96" s="212"/>
      <c r="G96" s="212"/>
      <c r="H96" s="213">
        <f t="shared" ref="H96:H103" si="115">G96-F96</f>
        <v>0</v>
      </c>
      <c r="I96" s="212"/>
      <c r="J96" s="212"/>
      <c r="K96" s="213">
        <f t="shared" ref="K96:K103" si="116">J96-I96</f>
        <v>0</v>
      </c>
      <c r="L96" s="212"/>
      <c r="M96" s="212"/>
      <c r="N96" s="213">
        <f t="shared" ref="N96:N103" si="117">M96-L96</f>
        <v>0</v>
      </c>
      <c r="O96" s="212"/>
      <c r="P96" s="212"/>
      <c r="Q96" s="213">
        <f t="shared" ref="Q96:Q103" si="118">P96-O96</f>
        <v>0</v>
      </c>
      <c r="R96" s="212"/>
      <c r="S96" s="212"/>
      <c r="T96" s="213">
        <f t="shared" ref="T96:T103" si="119">S96-R96</f>
        <v>0</v>
      </c>
      <c r="U96" s="212"/>
      <c r="V96" s="212"/>
      <c r="W96" s="214">
        <f t="shared" ref="W96:W103" si="120">V96-U96</f>
        <v>0</v>
      </c>
      <c r="Y96" s="100"/>
      <c r="Z96" s="101" t="s">
        <v>176</v>
      </c>
      <c r="AA96" s="102">
        <f>IF(MIN(C88:C91,F88:F91,I88:I91,L88:L91,O88:O91,R88:R91,U88:U91)&lt;0,MIN(C88:C91,F88:F91,I88:I91,L88:L91,O88:O91,R88:R91,U88:U91)*-1,"-")</f>
        <v>1450</v>
      </c>
      <c r="AB96" s="102">
        <f>IF(MIN(D88:D91,G88:G91,J88:J91,M88:M91,P88:P91,S88:S91,V88:V91)&lt;0,MIN(D88:D91,G88:G91,J88:J91,M88:M91,P88:P91,S88:S91,V88:V91)*-1,"-")</f>
        <v>1750</v>
      </c>
      <c r="AC96" s="230">
        <f t="shared" si="113"/>
        <v>300</v>
      </c>
    </row>
    <row r="97" spans="2:26" x14ac:dyDescent="0.2">
      <c r="B97" s="206" t="s">
        <v>119</v>
      </c>
      <c r="C97" s="212"/>
      <c r="D97" s="212"/>
      <c r="E97" s="213">
        <f t="shared" si="114"/>
        <v>0</v>
      </c>
      <c r="F97" s="212"/>
      <c r="G97" s="212"/>
      <c r="H97" s="213">
        <f t="shared" si="115"/>
        <v>0</v>
      </c>
      <c r="I97" s="212"/>
      <c r="J97" s="212"/>
      <c r="K97" s="213">
        <f t="shared" si="116"/>
        <v>0</v>
      </c>
      <c r="L97" s="212"/>
      <c r="M97" s="212"/>
      <c r="N97" s="213">
        <f t="shared" si="117"/>
        <v>0</v>
      </c>
      <c r="O97" s="212"/>
      <c r="P97" s="212"/>
      <c r="Q97" s="213">
        <f t="shared" si="118"/>
        <v>0</v>
      </c>
      <c r="R97" s="212"/>
      <c r="S97" s="212"/>
      <c r="T97" s="213">
        <f t="shared" si="119"/>
        <v>0</v>
      </c>
      <c r="U97" s="212"/>
      <c r="V97" s="212"/>
      <c r="W97" s="214">
        <f t="shared" si="120"/>
        <v>0</v>
      </c>
      <c r="Z97" s="52" t="s">
        <v>128</v>
      </c>
    </row>
    <row r="98" spans="2:26" x14ac:dyDescent="0.2">
      <c r="B98" s="206" t="s">
        <v>120</v>
      </c>
      <c r="C98" s="212"/>
      <c r="D98" s="212"/>
      <c r="E98" s="213">
        <f t="shared" si="114"/>
        <v>0</v>
      </c>
      <c r="F98" s="212"/>
      <c r="G98" s="212"/>
      <c r="H98" s="213">
        <f t="shared" si="115"/>
        <v>0</v>
      </c>
      <c r="I98" s="212"/>
      <c r="J98" s="212"/>
      <c r="K98" s="213">
        <f t="shared" si="116"/>
        <v>0</v>
      </c>
      <c r="L98" s="212"/>
      <c r="M98" s="212"/>
      <c r="N98" s="213">
        <f t="shared" si="117"/>
        <v>0</v>
      </c>
      <c r="O98" s="212"/>
      <c r="P98" s="212"/>
      <c r="Q98" s="213">
        <f t="shared" si="118"/>
        <v>0</v>
      </c>
      <c r="R98" s="212"/>
      <c r="S98" s="212"/>
      <c r="T98" s="213">
        <f t="shared" si="119"/>
        <v>0</v>
      </c>
      <c r="U98" s="212"/>
      <c r="V98" s="212"/>
      <c r="W98" s="214">
        <f t="shared" si="120"/>
        <v>0</v>
      </c>
    </row>
    <row r="99" spans="2:26" x14ac:dyDescent="0.2">
      <c r="B99" s="205" t="s">
        <v>4</v>
      </c>
      <c r="C99" s="215"/>
      <c r="D99" s="215"/>
      <c r="E99" s="216"/>
      <c r="F99" s="215"/>
      <c r="G99" s="215"/>
      <c r="H99" s="216"/>
      <c r="I99" s="215"/>
      <c r="J99" s="215"/>
      <c r="K99" s="216"/>
      <c r="L99" s="215"/>
      <c r="M99" s="215"/>
      <c r="N99" s="216"/>
      <c r="O99" s="215"/>
      <c r="P99" s="215"/>
      <c r="Q99" s="216"/>
      <c r="R99" s="215"/>
      <c r="S99" s="215"/>
      <c r="T99" s="216"/>
      <c r="U99" s="215"/>
      <c r="V99" s="215"/>
      <c r="W99" s="217"/>
    </row>
    <row r="100" spans="2:26" x14ac:dyDescent="0.2">
      <c r="B100" s="206" t="s">
        <v>117</v>
      </c>
      <c r="C100" s="212"/>
      <c r="D100" s="212"/>
      <c r="E100" s="213">
        <f t="shared" si="114"/>
        <v>0</v>
      </c>
      <c r="F100" s="212"/>
      <c r="G100" s="212"/>
      <c r="H100" s="213">
        <f t="shared" si="115"/>
        <v>0</v>
      </c>
      <c r="I100" s="212"/>
      <c r="J100" s="212"/>
      <c r="K100" s="213">
        <f t="shared" si="116"/>
        <v>0</v>
      </c>
      <c r="L100" s="212"/>
      <c r="M100" s="212"/>
      <c r="N100" s="213">
        <f t="shared" si="117"/>
        <v>0</v>
      </c>
      <c r="O100" s="212"/>
      <c r="P100" s="212"/>
      <c r="Q100" s="213">
        <f t="shared" si="118"/>
        <v>0</v>
      </c>
      <c r="R100" s="212"/>
      <c r="S100" s="212"/>
      <c r="T100" s="213">
        <f t="shared" si="119"/>
        <v>0</v>
      </c>
      <c r="U100" s="212"/>
      <c r="V100" s="212"/>
      <c r="W100" s="214">
        <f t="shared" si="120"/>
        <v>0</v>
      </c>
    </row>
    <row r="101" spans="2:26" x14ac:dyDescent="0.2">
      <c r="B101" s="206" t="s">
        <v>118</v>
      </c>
      <c r="C101" s="212"/>
      <c r="D101" s="212"/>
      <c r="E101" s="213">
        <f t="shared" si="114"/>
        <v>0</v>
      </c>
      <c r="F101" s="212"/>
      <c r="G101" s="212"/>
      <c r="H101" s="213">
        <f t="shared" si="115"/>
        <v>0</v>
      </c>
      <c r="I101" s="212"/>
      <c r="J101" s="212"/>
      <c r="K101" s="213">
        <f t="shared" si="116"/>
        <v>0</v>
      </c>
      <c r="L101" s="212"/>
      <c r="M101" s="212"/>
      <c r="N101" s="213">
        <f t="shared" si="117"/>
        <v>0</v>
      </c>
      <c r="O101" s="212"/>
      <c r="P101" s="212"/>
      <c r="Q101" s="213">
        <f t="shared" si="118"/>
        <v>0</v>
      </c>
      <c r="R101" s="212"/>
      <c r="S101" s="212"/>
      <c r="T101" s="213">
        <f t="shared" si="119"/>
        <v>0</v>
      </c>
      <c r="U101" s="212"/>
      <c r="V101" s="212"/>
      <c r="W101" s="214">
        <f t="shared" si="120"/>
        <v>0</v>
      </c>
    </row>
    <row r="102" spans="2:26" x14ac:dyDescent="0.2">
      <c r="B102" s="206" t="s">
        <v>119</v>
      </c>
      <c r="C102" s="212"/>
      <c r="D102" s="212"/>
      <c r="E102" s="213">
        <f t="shared" si="114"/>
        <v>0</v>
      </c>
      <c r="F102" s="212"/>
      <c r="G102" s="212"/>
      <c r="H102" s="213">
        <f t="shared" si="115"/>
        <v>0</v>
      </c>
      <c r="I102" s="212"/>
      <c r="J102" s="212"/>
      <c r="K102" s="213">
        <f t="shared" si="116"/>
        <v>0</v>
      </c>
      <c r="L102" s="212"/>
      <c r="M102" s="212"/>
      <c r="N102" s="213">
        <f t="shared" si="117"/>
        <v>0</v>
      </c>
      <c r="O102" s="212"/>
      <c r="P102" s="212"/>
      <c r="Q102" s="213">
        <f t="shared" si="118"/>
        <v>0</v>
      </c>
      <c r="R102" s="212"/>
      <c r="S102" s="212"/>
      <c r="T102" s="213">
        <f t="shared" si="119"/>
        <v>0</v>
      </c>
      <c r="U102" s="212"/>
      <c r="V102" s="212"/>
      <c r="W102" s="214">
        <f t="shared" si="120"/>
        <v>0</v>
      </c>
    </row>
    <row r="103" spans="2:26" ht="13.5" thickBot="1" x14ac:dyDescent="0.25">
      <c r="B103" s="207" t="s">
        <v>120</v>
      </c>
      <c r="C103" s="218"/>
      <c r="D103" s="218"/>
      <c r="E103" s="219">
        <f t="shared" si="114"/>
        <v>0</v>
      </c>
      <c r="F103" s="218"/>
      <c r="G103" s="218"/>
      <c r="H103" s="219">
        <f t="shared" si="115"/>
        <v>0</v>
      </c>
      <c r="I103" s="218"/>
      <c r="J103" s="218"/>
      <c r="K103" s="219">
        <f t="shared" si="116"/>
        <v>0</v>
      </c>
      <c r="L103" s="218"/>
      <c r="M103" s="218"/>
      <c r="N103" s="219">
        <f t="shared" si="117"/>
        <v>0</v>
      </c>
      <c r="O103" s="218"/>
      <c r="P103" s="218"/>
      <c r="Q103" s="219">
        <f t="shared" si="118"/>
        <v>0</v>
      </c>
      <c r="R103" s="218"/>
      <c r="S103" s="218"/>
      <c r="T103" s="219">
        <f t="shared" si="119"/>
        <v>0</v>
      </c>
      <c r="U103" s="218"/>
      <c r="V103" s="218"/>
      <c r="W103" s="220">
        <f t="shared" si="120"/>
        <v>0</v>
      </c>
    </row>
  </sheetData>
  <mergeCells count="10">
    <mergeCell ref="Z1:Z2"/>
    <mergeCell ref="AA2:AB2"/>
    <mergeCell ref="R2:S2"/>
    <mergeCell ref="U2:V2"/>
    <mergeCell ref="B1:B2"/>
    <mergeCell ref="C2:D2"/>
    <mergeCell ref="F2:G2"/>
    <mergeCell ref="I2:J2"/>
    <mergeCell ref="L2:M2"/>
    <mergeCell ref="O2:P2"/>
  </mergeCells>
  <phoneticPr fontId="0" type="noConversion"/>
  <conditionalFormatting sqref="C87:V91">
    <cfRule type="cellIs" dxfId="2421" priority="291" operator="lessThan">
      <formula>0</formula>
    </cfRule>
  </conditionalFormatting>
  <conditionalFormatting sqref="E87:E91">
    <cfRule type="cellIs" dxfId="2420" priority="290" operator="lessThan">
      <formula>0</formula>
    </cfRule>
    <cfRule type="cellIs" dxfId="2419" priority="289" operator="lessThan">
      <formula>0</formula>
    </cfRule>
    <cfRule type="cellIs" dxfId="2418" priority="288" operator="greaterThan">
      <formula>0</formula>
    </cfRule>
  </conditionalFormatting>
  <conditionalFormatting sqref="E82:E86">
    <cfRule type="cellIs" dxfId="2417" priority="287" operator="lessThan">
      <formula>-32000</formula>
    </cfRule>
    <cfRule type="cellIs" dxfId="2416" priority="286" operator="lessThan">
      <formula>$E$83</formula>
    </cfRule>
    <cfRule type="cellIs" dxfId="2415" priority="283" operator="greaterThan">
      <formula>0</formula>
    </cfRule>
  </conditionalFormatting>
  <conditionalFormatting sqref="E84:E86">
    <cfRule type="cellIs" dxfId="2414" priority="285" operator="lessThan">
      <formula>$E$85</formula>
    </cfRule>
    <cfRule type="cellIs" dxfId="2413" priority="284" operator="lessThan">
      <formula>0</formula>
    </cfRule>
  </conditionalFormatting>
  <conditionalFormatting sqref="E78:E81">
    <cfRule type="cellIs" dxfId="2412" priority="282" operator="greaterThan">
      <formula>0</formula>
    </cfRule>
    <cfRule type="cellIs" dxfId="2411" priority="281" operator="lessThan">
      <formula>0</formula>
    </cfRule>
  </conditionalFormatting>
  <conditionalFormatting sqref="E70:E77">
    <cfRule type="cellIs" dxfId="2410" priority="280" operator="greaterThan">
      <formula>0</formula>
    </cfRule>
    <cfRule type="cellIs" dxfId="2409" priority="279" operator="lessThan">
      <formula>0</formula>
    </cfRule>
  </conditionalFormatting>
  <conditionalFormatting sqref="E63:E68">
    <cfRule type="cellIs" dxfId="2408" priority="278" operator="greaterThan">
      <formula>0</formula>
    </cfRule>
    <cfRule type="cellIs" dxfId="2407" priority="277" operator="lessThan">
      <formula>0</formula>
    </cfRule>
    <cfRule type="cellIs" dxfId="2406" priority="276" operator="lessThan">
      <formula>0</formula>
    </cfRule>
  </conditionalFormatting>
  <conditionalFormatting sqref="E58:E59">
    <cfRule type="cellIs" dxfId="2405" priority="275" operator="lessThan">
      <formula>0</formula>
    </cfRule>
    <cfRule type="cellIs" dxfId="2404" priority="274" operator="greaterThan">
      <formula>0</formula>
    </cfRule>
  </conditionalFormatting>
  <conditionalFormatting sqref="E51:E57">
    <cfRule type="cellIs" dxfId="2403" priority="273" operator="greaterThan">
      <formula>0</formula>
    </cfRule>
    <cfRule type="cellIs" dxfId="2402" priority="272" operator="lessThan">
      <formula>0</formula>
    </cfRule>
  </conditionalFormatting>
  <conditionalFormatting sqref="E41:E49">
    <cfRule type="cellIs" dxfId="2401" priority="271" operator="greaterThan">
      <formula>0</formula>
    </cfRule>
    <cfRule type="cellIs" dxfId="2400" priority="270" operator="lessThan">
      <formula>0</formula>
    </cfRule>
  </conditionalFormatting>
  <conditionalFormatting sqref="E37">
    <cfRule type="cellIs" dxfId="2399" priority="269" operator="greaterThan">
      <formula>0</formula>
    </cfRule>
    <cfRule type="cellIs" dxfId="2398" priority="268" operator="lessThan">
      <formula>0</formula>
    </cfRule>
  </conditionalFormatting>
  <conditionalFormatting sqref="E17:E36">
    <cfRule type="cellIs" dxfId="2397" priority="267" operator="greaterThan">
      <formula>0</formula>
    </cfRule>
    <cfRule type="cellIs" dxfId="2396" priority="266" operator="lessThan">
      <formula>0</formula>
    </cfRule>
  </conditionalFormatting>
  <conditionalFormatting sqref="E6:E15">
    <cfRule type="cellIs" dxfId="2395" priority="265" operator="lessThan">
      <formula>0</formula>
    </cfRule>
    <cfRule type="cellIs" dxfId="2394" priority="264" operator="greaterThan">
      <formula>0</formula>
    </cfRule>
  </conditionalFormatting>
  <conditionalFormatting sqref="H87:H91">
    <cfRule type="cellIs" dxfId="2393" priority="261" operator="greaterThan">
      <formula>0</formula>
    </cfRule>
    <cfRule type="cellIs" dxfId="2392" priority="262" operator="lessThan">
      <formula>0</formula>
    </cfRule>
    <cfRule type="cellIs" dxfId="2391" priority="263" operator="lessThan">
      <formula>0</formula>
    </cfRule>
  </conditionalFormatting>
  <conditionalFormatting sqref="H82:H86">
    <cfRule type="cellIs" dxfId="2390" priority="258" operator="greaterThan">
      <formula>0</formula>
    </cfRule>
    <cfRule type="cellIs" dxfId="2389" priority="259" operator="lessThan">
      <formula>$E$83</formula>
    </cfRule>
    <cfRule type="cellIs" dxfId="2388" priority="260" operator="lessThan">
      <formula>-32000</formula>
    </cfRule>
  </conditionalFormatting>
  <conditionalFormatting sqref="H84:H86">
    <cfRule type="cellIs" dxfId="2387" priority="256" operator="lessThan">
      <formula>0</formula>
    </cfRule>
    <cfRule type="cellIs" dxfId="2386" priority="257" operator="lessThan">
      <formula>$E$85</formula>
    </cfRule>
  </conditionalFormatting>
  <conditionalFormatting sqref="H78:H81">
    <cfRule type="cellIs" dxfId="2385" priority="254" operator="lessThan">
      <formula>0</formula>
    </cfRule>
    <cfRule type="cellIs" dxfId="2384" priority="255" operator="greaterThan">
      <formula>0</formula>
    </cfRule>
  </conditionalFormatting>
  <conditionalFormatting sqref="H70:H77">
    <cfRule type="cellIs" dxfId="2383" priority="252" operator="lessThan">
      <formula>0</formula>
    </cfRule>
    <cfRule type="cellIs" dxfId="2382" priority="253" operator="greaterThan">
      <formula>0</formula>
    </cfRule>
  </conditionalFormatting>
  <conditionalFormatting sqref="H63:H68">
    <cfRule type="cellIs" dxfId="2381" priority="249" operator="lessThan">
      <formula>0</formula>
    </cfRule>
    <cfRule type="cellIs" dxfId="2380" priority="250" operator="lessThan">
      <formula>0</formula>
    </cfRule>
    <cfRule type="cellIs" dxfId="2379" priority="251" operator="greaterThan">
      <formula>0</formula>
    </cfRule>
  </conditionalFormatting>
  <conditionalFormatting sqref="H58:H59">
    <cfRule type="cellIs" dxfId="2378" priority="247" operator="greaterThan">
      <formula>0</formula>
    </cfRule>
    <cfRule type="cellIs" dxfId="2377" priority="248" operator="lessThan">
      <formula>0</formula>
    </cfRule>
  </conditionalFormatting>
  <conditionalFormatting sqref="H51:H57">
    <cfRule type="cellIs" dxfId="2376" priority="245" operator="lessThan">
      <formula>0</formula>
    </cfRule>
    <cfRule type="cellIs" dxfId="2375" priority="246" operator="greaterThan">
      <formula>0</formula>
    </cfRule>
  </conditionalFormatting>
  <conditionalFormatting sqref="H41:H49">
    <cfRule type="cellIs" dxfId="2374" priority="243" operator="lessThan">
      <formula>0</formula>
    </cfRule>
    <cfRule type="cellIs" dxfId="2373" priority="244" operator="greaterThan">
      <formula>0</formula>
    </cfRule>
  </conditionalFormatting>
  <conditionalFormatting sqref="H37">
    <cfRule type="cellIs" dxfId="2372" priority="241" operator="lessThan">
      <formula>0</formula>
    </cfRule>
    <cfRule type="cellIs" dxfId="2371" priority="242" operator="greaterThan">
      <formula>0</formula>
    </cfRule>
  </conditionalFormatting>
  <conditionalFormatting sqref="H17:H36">
    <cfRule type="cellIs" dxfId="2370" priority="239" operator="lessThan">
      <formula>0</formula>
    </cfRule>
    <cfRule type="cellIs" dxfId="2369" priority="240" operator="greaterThan">
      <formula>0</formula>
    </cfRule>
  </conditionalFormatting>
  <conditionalFormatting sqref="H6:H15">
    <cfRule type="cellIs" dxfId="2368" priority="237" operator="greaterThan">
      <formula>0</formula>
    </cfRule>
    <cfRule type="cellIs" dxfId="2367" priority="238" operator="lessThan">
      <formula>0</formula>
    </cfRule>
  </conditionalFormatting>
  <conditionalFormatting sqref="K87:K91">
    <cfRule type="cellIs" dxfId="2366" priority="234" operator="greaterThan">
      <formula>0</formula>
    </cfRule>
    <cfRule type="cellIs" dxfId="2365" priority="235" operator="lessThan">
      <formula>0</formula>
    </cfRule>
    <cfRule type="cellIs" dxfId="2364" priority="236" operator="lessThan">
      <formula>0</formula>
    </cfRule>
  </conditionalFormatting>
  <conditionalFormatting sqref="K82:K86">
    <cfRule type="cellIs" dxfId="2363" priority="231" operator="greaterThan">
      <formula>0</formula>
    </cfRule>
    <cfRule type="cellIs" dxfId="2362" priority="232" operator="lessThan">
      <formula>$E$83</formula>
    </cfRule>
    <cfRule type="cellIs" dxfId="2361" priority="233" operator="lessThan">
      <formula>-32000</formula>
    </cfRule>
  </conditionalFormatting>
  <conditionalFormatting sqref="K84:K86">
    <cfRule type="cellIs" dxfId="2360" priority="229" operator="lessThan">
      <formula>0</formula>
    </cfRule>
    <cfRule type="cellIs" dxfId="2359" priority="230" operator="lessThan">
      <formula>$E$85</formula>
    </cfRule>
  </conditionalFormatting>
  <conditionalFormatting sqref="K78:K81">
    <cfRule type="cellIs" dxfId="2358" priority="227" operator="lessThan">
      <formula>0</formula>
    </cfRule>
    <cfRule type="cellIs" dxfId="2357" priority="228" operator="greaterThan">
      <formula>0</formula>
    </cfRule>
  </conditionalFormatting>
  <conditionalFormatting sqref="K70:K77">
    <cfRule type="cellIs" dxfId="2356" priority="225" operator="lessThan">
      <formula>0</formula>
    </cfRule>
    <cfRule type="cellIs" dxfId="2355" priority="226" operator="greaterThan">
      <formula>0</formula>
    </cfRule>
  </conditionalFormatting>
  <conditionalFormatting sqref="K63:K68">
    <cfRule type="cellIs" dxfId="2354" priority="222" operator="lessThan">
      <formula>0</formula>
    </cfRule>
    <cfRule type="cellIs" dxfId="2353" priority="223" operator="lessThan">
      <formula>0</formula>
    </cfRule>
    <cfRule type="cellIs" dxfId="2352" priority="224" operator="greaterThan">
      <formula>0</formula>
    </cfRule>
  </conditionalFormatting>
  <conditionalFormatting sqref="K58:K59">
    <cfRule type="cellIs" dxfId="2351" priority="220" operator="greaterThan">
      <formula>0</formula>
    </cfRule>
    <cfRule type="cellIs" dxfId="2350" priority="221" operator="lessThan">
      <formula>0</formula>
    </cfRule>
  </conditionalFormatting>
  <conditionalFormatting sqref="K51:K57">
    <cfRule type="cellIs" dxfId="2349" priority="218" operator="lessThan">
      <formula>0</formula>
    </cfRule>
    <cfRule type="cellIs" dxfId="2348" priority="219" operator="greaterThan">
      <formula>0</formula>
    </cfRule>
  </conditionalFormatting>
  <conditionalFormatting sqref="K41:K49">
    <cfRule type="cellIs" dxfId="2347" priority="216" operator="lessThan">
      <formula>0</formula>
    </cfRule>
    <cfRule type="cellIs" dxfId="2346" priority="217" operator="greaterThan">
      <formula>0</formula>
    </cfRule>
  </conditionalFormatting>
  <conditionalFormatting sqref="K37">
    <cfRule type="cellIs" dxfId="2345" priority="214" operator="lessThan">
      <formula>0</formula>
    </cfRule>
    <cfRule type="cellIs" dxfId="2344" priority="215" operator="greaterThan">
      <formula>0</formula>
    </cfRule>
  </conditionalFormatting>
  <conditionalFormatting sqref="K17:K36">
    <cfRule type="cellIs" dxfId="2343" priority="212" operator="lessThan">
      <formula>0</formula>
    </cfRule>
    <cfRule type="cellIs" dxfId="2342" priority="213" operator="greaterThan">
      <formula>0</formula>
    </cfRule>
  </conditionalFormatting>
  <conditionalFormatting sqref="K6:K15">
    <cfRule type="cellIs" dxfId="2341" priority="210" operator="greaterThan">
      <formula>0</formula>
    </cfRule>
    <cfRule type="cellIs" dxfId="2340" priority="211" operator="lessThan">
      <formula>0</formula>
    </cfRule>
  </conditionalFormatting>
  <conditionalFormatting sqref="N87:N91">
    <cfRule type="cellIs" dxfId="2339" priority="207" operator="greaterThan">
      <formula>0</formula>
    </cfRule>
    <cfRule type="cellIs" dxfId="2338" priority="208" operator="lessThan">
      <formula>0</formula>
    </cfRule>
    <cfRule type="cellIs" dxfId="2337" priority="209" operator="lessThan">
      <formula>0</formula>
    </cfRule>
  </conditionalFormatting>
  <conditionalFormatting sqref="N82:N86">
    <cfRule type="cellIs" dxfId="2336" priority="204" operator="greaterThan">
      <formula>0</formula>
    </cfRule>
    <cfRule type="cellIs" dxfId="2335" priority="205" operator="lessThan">
      <formula>$E$83</formula>
    </cfRule>
    <cfRule type="cellIs" dxfId="2334" priority="206" operator="lessThan">
      <formula>-32000</formula>
    </cfRule>
  </conditionalFormatting>
  <conditionalFormatting sqref="N84:N86">
    <cfRule type="cellIs" dxfId="2333" priority="202" operator="lessThan">
      <formula>0</formula>
    </cfRule>
    <cfRule type="cellIs" dxfId="2332" priority="203" operator="lessThan">
      <formula>$E$85</formula>
    </cfRule>
  </conditionalFormatting>
  <conditionalFormatting sqref="N78:N81">
    <cfRule type="cellIs" dxfId="2331" priority="200" operator="lessThan">
      <formula>0</formula>
    </cfRule>
    <cfRule type="cellIs" dxfId="2330" priority="201" operator="greaterThan">
      <formula>0</formula>
    </cfRule>
  </conditionalFormatting>
  <conditionalFormatting sqref="N70:N77">
    <cfRule type="cellIs" dxfId="2329" priority="198" operator="lessThan">
      <formula>0</formula>
    </cfRule>
    <cfRule type="cellIs" dxfId="2328" priority="199" operator="greaterThan">
      <formula>0</formula>
    </cfRule>
  </conditionalFormatting>
  <conditionalFormatting sqref="N63:N68">
    <cfRule type="cellIs" dxfId="2327" priority="195" operator="lessThan">
      <formula>0</formula>
    </cfRule>
    <cfRule type="cellIs" dxfId="2326" priority="196" operator="lessThan">
      <formula>0</formula>
    </cfRule>
    <cfRule type="cellIs" dxfId="2325" priority="197" operator="greaterThan">
      <formula>0</formula>
    </cfRule>
  </conditionalFormatting>
  <conditionalFormatting sqref="N58:N59">
    <cfRule type="cellIs" dxfId="2324" priority="193" operator="greaterThan">
      <formula>0</formula>
    </cfRule>
    <cfRule type="cellIs" dxfId="2323" priority="194" operator="lessThan">
      <formula>0</formula>
    </cfRule>
  </conditionalFormatting>
  <conditionalFormatting sqref="N51:N57">
    <cfRule type="cellIs" dxfId="2322" priority="191" operator="lessThan">
      <formula>0</formula>
    </cfRule>
    <cfRule type="cellIs" dxfId="2321" priority="192" operator="greaterThan">
      <formula>0</formula>
    </cfRule>
  </conditionalFormatting>
  <conditionalFormatting sqref="N41:N49">
    <cfRule type="cellIs" dxfId="2320" priority="189" operator="lessThan">
      <formula>0</formula>
    </cfRule>
    <cfRule type="cellIs" dxfId="2319" priority="190" operator="greaterThan">
      <formula>0</formula>
    </cfRule>
  </conditionalFormatting>
  <conditionalFormatting sqref="N37">
    <cfRule type="cellIs" dxfId="2318" priority="187" operator="lessThan">
      <formula>0</formula>
    </cfRule>
    <cfRule type="cellIs" dxfId="2317" priority="188" operator="greaterThan">
      <formula>0</formula>
    </cfRule>
  </conditionalFormatting>
  <conditionalFormatting sqref="N17:N36">
    <cfRule type="cellIs" dxfId="2316" priority="185" operator="lessThan">
      <formula>0</formula>
    </cfRule>
    <cfRule type="cellIs" dxfId="2315" priority="186" operator="greaterThan">
      <formula>0</formula>
    </cfRule>
  </conditionalFormatting>
  <conditionalFormatting sqref="N6:N15">
    <cfRule type="cellIs" dxfId="2314" priority="183" operator="greaterThan">
      <formula>0</formula>
    </cfRule>
    <cfRule type="cellIs" dxfId="2313" priority="184" operator="lessThan">
      <formula>0</formula>
    </cfRule>
  </conditionalFormatting>
  <conditionalFormatting sqref="Q87:Q91">
    <cfRule type="cellIs" dxfId="2312" priority="180" operator="greaterThan">
      <formula>0</formula>
    </cfRule>
    <cfRule type="cellIs" dxfId="2311" priority="181" operator="lessThan">
      <formula>0</formula>
    </cfRule>
    <cfRule type="cellIs" dxfId="2310" priority="182" operator="lessThan">
      <formula>0</formula>
    </cfRule>
  </conditionalFormatting>
  <conditionalFormatting sqref="Q82:Q86">
    <cfRule type="cellIs" dxfId="2309" priority="177" operator="greaterThan">
      <formula>0</formula>
    </cfRule>
    <cfRule type="cellIs" dxfId="2308" priority="178" operator="lessThan">
      <formula>$E$83</formula>
    </cfRule>
    <cfRule type="cellIs" dxfId="2307" priority="179" operator="lessThan">
      <formula>-32000</formula>
    </cfRule>
  </conditionalFormatting>
  <conditionalFormatting sqref="Q84:Q86">
    <cfRule type="cellIs" dxfId="2306" priority="175" operator="lessThan">
      <formula>0</formula>
    </cfRule>
    <cfRule type="cellIs" dxfId="2305" priority="176" operator="lessThan">
      <formula>$E$85</formula>
    </cfRule>
  </conditionalFormatting>
  <conditionalFormatting sqref="Q78:Q81">
    <cfRule type="cellIs" dxfId="2304" priority="173" operator="lessThan">
      <formula>0</formula>
    </cfRule>
    <cfRule type="cellIs" dxfId="2303" priority="174" operator="greaterThan">
      <formula>0</formula>
    </cfRule>
  </conditionalFormatting>
  <conditionalFormatting sqref="Q70:Q77">
    <cfRule type="cellIs" dxfId="2302" priority="171" operator="lessThan">
      <formula>0</formula>
    </cfRule>
    <cfRule type="cellIs" dxfId="2301" priority="172" operator="greaterThan">
      <formula>0</formula>
    </cfRule>
  </conditionalFormatting>
  <conditionalFormatting sqref="Q63:Q68">
    <cfRule type="cellIs" dxfId="2300" priority="168" operator="lessThan">
      <formula>0</formula>
    </cfRule>
    <cfRule type="cellIs" dxfId="2299" priority="169" operator="lessThan">
      <formula>0</formula>
    </cfRule>
    <cfRule type="cellIs" dxfId="2298" priority="170" operator="greaterThan">
      <formula>0</formula>
    </cfRule>
  </conditionalFormatting>
  <conditionalFormatting sqref="Q58:Q59">
    <cfRule type="cellIs" dxfId="2297" priority="166" operator="greaterThan">
      <formula>0</formula>
    </cfRule>
    <cfRule type="cellIs" dxfId="2296" priority="167" operator="lessThan">
      <formula>0</formula>
    </cfRule>
  </conditionalFormatting>
  <conditionalFormatting sqref="Q51:Q57">
    <cfRule type="cellIs" dxfId="2295" priority="164" operator="lessThan">
      <formula>0</formula>
    </cfRule>
    <cfRule type="cellIs" dxfId="2294" priority="165" operator="greaterThan">
      <formula>0</formula>
    </cfRule>
  </conditionalFormatting>
  <conditionalFormatting sqref="Q41:Q49">
    <cfRule type="cellIs" dxfId="2293" priority="162" operator="lessThan">
      <formula>0</formula>
    </cfRule>
    <cfRule type="cellIs" dxfId="2292" priority="163" operator="greaterThan">
      <formula>0</formula>
    </cfRule>
  </conditionalFormatting>
  <conditionalFormatting sqref="Q37">
    <cfRule type="cellIs" dxfId="2291" priority="160" operator="lessThan">
      <formula>0</formula>
    </cfRule>
    <cfRule type="cellIs" dxfId="2290" priority="161" operator="greaterThan">
      <formula>0</formula>
    </cfRule>
  </conditionalFormatting>
  <conditionalFormatting sqref="Q17:Q36">
    <cfRule type="cellIs" dxfId="2289" priority="158" operator="lessThan">
      <formula>0</formula>
    </cfRule>
    <cfRule type="cellIs" dxfId="2288" priority="159" operator="greaterThan">
      <formula>0</formula>
    </cfRule>
  </conditionalFormatting>
  <conditionalFormatting sqref="Q6:Q15">
    <cfRule type="cellIs" dxfId="2287" priority="156" operator="greaterThan">
      <formula>0</formula>
    </cfRule>
    <cfRule type="cellIs" dxfId="2286" priority="157" operator="lessThan">
      <formula>0</formula>
    </cfRule>
  </conditionalFormatting>
  <conditionalFormatting sqref="T87:T91">
    <cfRule type="cellIs" dxfId="2285" priority="153" operator="greaterThan">
      <formula>0</formula>
    </cfRule>
    <cfRule type="cellIs" dxfId="2284" priority="154" operator="lessThan">
      <formula>0</formula>
    </cfRule>
    <cfRule type="cellIs" dxfId="2283" priority="155" operator="lessThan">
      <formula>0</formula>
    </cfRule>
  </conditionalFormatting>
  <conditionalFormatting sqref="T82:T86">
    <cfRule type="cellIs" dxfId="2282" priority="150" operator="greaterThan">
      <formula>0</formula>
    </cfRule>
    <cfRule type="cellIs" dxfId="2281" priority="151" operator="lessThan">
      <formula>$E$83</formula>
    </cfRule>
    <cfRule type="cellIs" dxfId="2280" priority="152" operator="lessThan">
      <formula>-32000</formula>
    </cfRule>
  </conditionalFormatting>
  <conditionalFormatting sqref="T84:T86">
    <cfRule type="cellIs" dxfId="2279" priority="148" operator="lessThan">
      <formula>0</formula>
    </cfRule>
    <cfRule type="cellIs" dxfId="2278" priority="149" operator="lessThan">
      <formula>$E$85</formula>
    </cfRule>
  </conditionalFormatting>
  <conditionalFormatting sqref="T78:T81">
    <cfRule type="cellIs" dxfId="2277" priority="146" operator="lessThan">
      <formula>0</formula>
    </cfRule>
    <cfRule type="cellIs" dxfId="2276" priority="147" operator="greaterThan">
      <formula>0</formula>
    </cfRule>
  </conditionalFormatting>
  <conditionalFormatting sqref="T70:T77">
    <cfRule type="cellIs" dxfId="2275" priority="144" operator="lessThan">
      <formula>0</formula>
    </cfRule>
    <cfRule type="cellIs" dxfId="2274" priority="145" operator="greaterThan">
      <formula>0</formula>
    </cfRule>
  </conditionalFormatting>
  <conditionalFormatting sqref="T63:T68">
    <cfRule type="cellIs" dxfId="2273" priority="141" operator="lessThan">
      <formula>0</formula>
    </cfRule>
    <cfRule type="cellIs" dxfId="2272" priority="142" operator="lessThan">
      <formula>0</formula>
    </cfRule>
    <cfRule type="cellIs" dxfId="2271" priority="143" operator="greaterThan">
      <formula>0</formula>
    </cfRule>
  </conditionalFormatting>
  <conditionalFormatting sqref="T58:T59">
    <cfRule type="cellIs" dxfId="2270" priority="139" operator="greaterThan">
      <formula>0</formula>
    </cfRule>
    <cfRule type="cellIs" dxfId="2269" priority="140" operator="lessThan">
      <formula>0</formula>
    </cfRule>
  </conditionalFormatting>
  <conditionalFormatting sqref="T51:T57">
    <cfRule type="cellIs" dxfId="2268" priority="137" operator="lessThan">
      <formula>0</formula>
    </cfRule>
    <cfRule type="cellIs" dxfId="2267" priority="138" operator="greaterThan">
      <formula>0</formula>
    </cfRule>
  </conditionalFormatting>
  <conditionalFormatting sqref="T41:T49">
    <cfRule type="cellIs" dxfId="2266" priority="135" operator="lessThan">
      <formula>0</formula>
    </cfRule>
    <cfRule type="cellIs" dxfId="2265" priority="136" operator="greaterThan">
      <formula>0</formula>
    </cfRule>
  </conditionalFormatting>
  <conditionalFormatting sqref="T37">
    <cfRule type="cellIs" dxfId="2264" priority="133" operator="lessThan">
      <formula>0</formula>
    </cfRule>
    <cfRule type="cellIs" dxfId="2263" priority="134" operator="greaterThan">
      <formula>0</formula>
    </cfRule>
  </conditionalFormatting>
  <conditionalFormatting sqref="T17:T36">
    <cfRule type="cellIs" dxfId="2262" priority="131" operator="lessThan">
      <formula>0</formula>
    </cfRule>
    <cfRule type="cellIs" dxfId="2261" priority="132" operator="greaterThan">
      <formula>0</formula>
    </cfRule>
  </conditionalFormatting>
  <conditionalFormatting sqref="T6:T15">
    <cfRule type="cellIs" dxfId="2260" priority="129" operator="greaterThan">
      <formula>0</formula>
    </cfRule>
    <cfRule type="cellIs" dxfId="2259" priority="130" operator="lessThan">
      <formula>0</formula>
    </cfRule>
  </conditionalFormatting>
  <conditionalFormatting sqref="W87:W91">
    <cfRule type="cellIs" dxfId="2258" priority="128" operator="lessThan">
      <formula>0</formula>
    </cfRule>
  </conditionalFormatting>
  <conditionalFormatting sqref="W87:W91">
    <cfRule type="cellIs" dxfId="2257" priority="125" operator="greaterThan">
      <formula>0</formula>
    </cfRule>
    <cfRule type="cellIs" dxfId="2256" priority="126" operator="lessThan">
      <formula>0</formula>
    </cfRule>
    <cfRule type="cellIs" dxfId="2255" priority="127" operator="lessThan">
      <formula>0</formula>
    </cfRule>
  </conditionalFormatting>
  <conditionalFormatting sqref="W82:W86">
    <cfRule type="cellIs" dxfId="2254" priority="122" operator="greaterThan">
      <formula>0</formula>
    </cfRule>
    <cfRule type="cellIs" dxfId="2253" priority="123" operator="lessThan">
      <formula>$E$83</formula>
    </cfRule>
    <cfRule type="cellIs" dxfId="2252" priority="124" operator="lessThan">
      <formula>-32000</formula>
    </cfRule>
  </conditionalFormatting>
  <conditionalFormatting sqref="W84:W86">
    <cfRule type="cellIs" dxfId="2251" priority="120" operator="lessThan">
      <formula>0</formula>
    </cfRule>
    <cfRule type="cellIs" dxfId="2250" priority="121" operator="lessThan">
      <formula>$E$85</formula>
    </cfRule>
  </conditionalFormatting>
  <conditionalFormatting sqref="W78:W81">
    <cfRule type="cellIs" dxfId="2249" priority="118" operator="lessThan">
      <formula>0</formula>
    </cfRule>
    <cfRule type="cellIs" dxfId="2248" priority="119" operator="greaterThan">
      <formula>0</formula>
    </cfRule>
  </conditionalFormatting>
  <conditionalFormatting sqref="W70:W77">
    <cfRule type="cellIs" dxfId="2247" priority="116" operator="lessThan">
      <formula>0</formula>
    </cfRule>
    <cfRule type="cellIs" dxfId="2246" priority="117" operator="greaterThan">
      <formula>0</formula>
    </cfRule>
  </conditionalFormatting>
  <conditionalFormatting sqref="W63:W68">
    <cfRule type="cellIs" dxfId="2245" priority="113" operator="lessThan">
      <formula>0</formula>
    </cfRule>
    <cfRule type="cellIs" dxfId="2244" priority="114" operator="lessThan">
      <formula>0</formula>
    </cfRule>
    <cfRule type="cellIs" dxfId="2243" priority="115" operator="greaterThan">
      <formula>0</formula>
    </cfRule>
  </conditionalFormatting>
  <conditionalFormatting sqref="W58:W59">
    <cfRule type="cellIs" dxfId="2242" priority="111" operator="greaterThan">
      <formula>0</formula>
    </cfRule>
    <cfRule type="cellIs" dxfId="2241" priority="112" operator="lessThan">
      <formula>0</formula>
    </cfRule>
  </conditionalFormatting>
  <conditionalFormatting sqref="W51:W57">
    <cfRule type="cellIs" dxfId="2240" priority="109" operator="lessThan">
      <formula>0</formula>
    </cfRule>
    <cfRule type="cellIs" dxfId="2239" priority="110" operator="greaterThan">
      <formula>0</formula>
    </cfRule>
  </conditionalFormatting>
  <conditionalFormatting sqref="W41:W49">
    <cfRule type="cellIs" dxfId="2238" priority="107" operator="lessThan">
      <formula>0</formula>
    </cfRule>
    <cfRule type="cellIs" dxfId="2237" priority="108" operator="greaterThan">
      <formula>0</formula>
    </cfRule>
  </conditionalFormatting>
  <conditionalFormatting sqref="W37">
    <cfRule type="cellIs" dxfId="2236" priority="105" operator="lessThan">
      <formula>0</formula>
    </cfRule>
    <cfRule type="cellIs" dxfId="2235" priority="106" operator="greaterThan">
      <formula>0</formula>
    </cfRule>
  </conditionalFormatting>
  <conditionalFormatting sqref="W17:W36">
    <cfRule type="cellIs" dxfId="2234" priority="103" operator="lessThan">
      <formula>0</formula>
    </cfRule>
    <cfRule type="cellIs" dxfId="2233" priority="104" operator="greaterThan">
      <formula>0</formula>
    </cfRule>
  </conditionalFormatting>
  <conditionalFormatting sqref="W6:W15">
    <cfRule type="cellIs" dxfId="2232" priority="101" operator="greaterThan">
      <formula>0</formula>
    </cfRule>
    <cfRule type="cellIs" dxfId="2231" priority="102" operator="lessThan">
      <formula>0</formula>
    </cfRule>
  </conditionalFormatting>
  <conditionalFormatting sqref="AC87:AC91">
    <cfRule type="cellIs" dxfId="2230" priority="100" operator="lessThan">
      <formula>0</formula>
    </cfRule>
  </conditionalFormatting>
  <conditionalFormatting sqref="AC87:AC91">
    <cfRule type="cellIs" dxfId="2229" priority="97" operator="greaterThan">
      <formula>0</formula>
    </cfRule>
    <cfRule type="cellIs" dxfId="2228" priority="98" operator="lessThan">
      <formula>0</formula>
    </cfRule>
    <cfRule type="cellIs" dxfId="2227" priority="99" operator="lessThan">
      <formula>0</formula>
    </cfRule>
  </conditionalFormatting>
  <conditionalFormatting sqref="AC82:AC86">
    <cfRule type="cellIs" dxfId="2226" priority="94" operator="greaterThan">
      <formula>0</formula>
    </cfRule>
    <cfRule type="cellIs" dxfId="2225" priority="95" operator="lessThan">
      <formula>$E$83</formula>
    </cfRule>
    <cfRule type="cellIs" dxfId="2224" priority="96" operator="lessThan">
      <formula>-32000</formula>
    </cfRule>
  </conditionalFormatting>
  <conditionalFormatting sqref="AC84:AC86">
    <cfRule type="cellIs" dxfId="2223" priority="92" operator="lessThan">
      <formula>0</formula>
    </cfRule>
    <cfRule type="cellIs" dxfId="2222" priority="93" operator="lessThan">
      <formula>$E$85</formula>
    </cfRule>
  </conditionalFormatting>
  <conditionalFormatting sqref="AC78:AC81">
    <cfRule type="cellIs" dxfId="2221" priority="90" operator="lessThan">
      <formula>0</formula>
    </cfRule>
    <cfRule type="cellIs" dxfId="2220" priority="91" operator="greaterThan">
      <formula>0</formula>
    </cfRule>
  </conditionalFormatting>
  <conditionalFormatting sqref="AC70:AC77">
    <cfRule type="cellIs" dxfId="2219" priority="88" operator="lessThan">
      <formula>0</formula>
    </cfRule>
    <cfRule type="cellIs" dxfId="2218" priority="89" operator="greaterThan">
      <formula>0</formula>
    </cfRule>
  </conditionalFormatting>
  <conditionalFormatting sqref="AC63:AC68">
    <cfRule type="cellIs" dxfId="2217" priority="85" operator="lessThan">
      <formula>0</formula>
    </cfRule>
    <cfRule type="cellIs" dxfId="2216" priority="86" operator="lessThan">
      <formula>0</formula>
    </cfRule>
    <cfRule type="cellIs" dxfId="2215" priority="87" operator="greaterThan">
      <formula>0</formula>
    </cfRule>
  </conditionalFormatting>
  <conditionalFormatting sqref="AC58:AC59">
    <cfRule type="cellIs" dxfId="2214" priority="83" operator="greaterThan">
      <formula>0</formula>
    </cfRule>
    <cfRule type="cellIs" dxfId="2213" priority="84" operator="lessThan">
      <formula>0</formula>
    </cfRule>
  </conditionalFormatting>
  <conditionalFormatting sqref="AC51:AC57">
    <cfRule type="cellIs" dxfId="2212" priority="81" operator="lessThan">
      <formula>0</formula>
    </cfRule>
    <cfRule type="cellIs" dxfId="2211" priority="82" operator="greaterThan">
      <formula>0</formula>
    </cfRule>
  </conditionalFormatting>
  <conditionalFormatting sqref="AC41:AC49">
    <cfRule type="cellIs" dxfId="2210" priority="79" operator="lessThan">
      <formula>0</formula>
    </cfRule>
    <cfRule type="cellIs" dxfId="2209" priority="80" operator="greaterThan">
      <formula>0</formula>
    </cfRule>
  </conditionalFormatting>
  <conditionalFormatting sqref="AC37">
    <cfRule type="cellIs" dxfId="2208" priority="77" operator="lessThan">
      <formula>0</formula>
    </cfRule>
    <cfRule type="cellIs" dxfId="2207" priority="78" operator="greaterThan">
      <formula>0</formula>
    </cfRule>
  </conditionalFormatting>
  <conditionalFormatting sqref="AC17:AC36">
    <cfRule type="cellIs" dxfId="2206" priority="75" operator="lessThan">
      <formula>0</formula>
    </cfRule>
    <cfRule type="cellIs" dxfId="2205" priority="76" operator="greaterThan">
      <formula>0</formula>
    </cfRule>
  </conditionalFormatting>
  <conditionalFormatting sqref="AC6:AC15">
    <cfRule type="cellIs" dxfId="2204" priority="73" operator="greaterThan">
      <formula>0</formula>
    </cfRule>
    <cfRule type="cellIs" dxfId="2203" priority="74" operator="lessThan">
      <formula>0</formula>
    </cfRule>
  </conditionalFormatting>
  <conditionalFormatting sqref="E80:E81">
    <cfRule type="cellIs" dxfId="2202" priority="72" operator="greaterThan">
      <formula>0</formula>
    </cfRule>
    <cfRule type="cellIs" dxfId="2201" priority="71" operator="lessThan">
      <formula>0</formula>
    </cfRule>
  </conditionalFormatting>
  <conditionalFormatting sqref="H80:H81">
    <cfRule type="cellIs" dxfId="2200" priority="69" operator="lessThan">
      <formula>0</formula>
    </cfRule>
    <cfRule type="cellIs" dxfId="2199" priority="70" operator="greaterThan">
      <formula>0</formula>
    </cfRule>
  </conditionalFormatting>
  <conditionalFormatting sqref="H80:H81">
    <cfRule type="cellIs" dxfId="2198" priority="67" operator="lessThan">
      <formula>0</formula>
    </cfRule>
    <cfRule type="cellIs" dxfId="2197" priority="68" operator="greaterThan">
      <formula>0</formula>
    </cfRule>
  </conditionalFormatting>
  <conditionalFormatting sqref="K80:K81">
    <cfRule type="cellIs" dxfId="2196" priority="65" operator="lessThan">
      <formula>0</formula>
    </cfRule>
    <cfRule type="cellIs" dxfId="2195" priority="66" operator="greaterThan">
      <formula>0</formula>
    </cfRule>
  </conditionalFormatting>
  <conditionalFormatting sqref="K80:K81">
    <cfRule type="cellIs" dxfId="2194" priority="63" operator="lessThan">
      <formula>0</formula>
    </cfRule>
    <cfRule type="cellIs" dxfId="2193" priority="64" operator="greaterThan">
      <formula>0</formula>
    </cfRule>
  </conditionalFormatting>
  <conditionalFormatting sqref="K80:K81">
    <cfRule type="cellIs" dxfId="2192" priority="61" operator="lessThan">
      <formula>0</formula>
    </cfRule>
    <cfRule type="cellIs" dxfId="2191" priority="62" operator="greaterThan">
      <formula>0</formula>
    </cfRule>
  </conditionalFormatting>
  <conditionalFormatting sqref="N80:N81">
    <cfRule type="cellIs" dxfId="2190" priority="59" operator="lessThan">
      <formula>0</formula>
    </cfRule>
    <cfRule type="cellIs" dxfId="2189" priority="60" operator="greaterThan">
      <formula>0</formula>
    </cfRule>
  </conditionalFormatting>
  <conditionalFormatting sqref="N80:N81">
    <cfRule type="cellIs" dxfId="2188" priority="57" operator="lessThan">
      <formula>0</formula>
    </cfRule>
    <cfRule type="cellIs" dxfId="2187" priority="58" operator="greaterThan">
      <formula>0</formula>
    </cfRule>
  </conditionalFormatting>
  <conditionalFormatting sqref="N80:N81">
    <cfRule type="cellIs" dxfId="2186" priority="55" operator="lessThan">
      <formula>0</formula>
    </cfRule>
    <cfRule type="cellIs" dxfId="2185" priority="56" operator="greaterThan">
      <formula>0</formula>
    </cfRule>
  </conditionalFormatting>
  <conditionalFormatting sqref="N80:N81">
    <cfRule type="cellIs" dxfId="2184" priority="53" operator="lessThan">
      <formula>0</formula>
    </cfRule>
    <cfRule type="cellIs" dxfId="2183" priority="54" operator="greaterThan">
      <formula>0</formula>
    </cfRule>
  </conditionalFormatting>
  <conditionalFormatting sqref="Q80:Q81">
    <cfRule type="cellIs" dxfId="2182" priority="51" operator="lessThan">
      <formula>0</formula>
    </cfRule>
    <cfRule type="cellIs" dxfId="2181" priority="52" operator="greaterThan">
      <formula>0</formula>
    </cfRule>
  </conditionalFormatting>
  <conditionalFormatting sqref="Q80:Q81">
    <cfRule type="cellIs" dxfId="2180" priority="49" operator="lessThan">
      <formula>0</formula>
    </cfRule>
    <cfRule type="cellIs" dxfId="2179" priority="50" operator="greaterThan">
      <formula>0</formula>
    </cfRule>
  </conditionalFormatting>
  <conditionalFormatting sqref="Q80:Q81">
    <cfRule type="cellIs" dxfId="2178" priority="47" operator="lessThan">
      <formula>0</formula>
    </cfRule>
    <cfRule type="cellIs" dxfId="2177" priority="48" operator="greaterThan">
      <formula>0</formula>
    </cfRule>
  </conditionalFormatting>
  <conditionalFormatting sqref="Q80:Q81">
    <cfRule type="cellIs" dxfId="2176" priority="45" operator="lessThan">
      <formula>0</formula>
    </cfRule>
    <cfRule type="cellIs" dxfId="2175" priority="46" operator="greaterThan">
      <formula>0</formula>
    </cfRule>
  </conditionalFormatting>
  <conditionalFormatting sqref="Q80:Q81">
    <cfRule type="cellIs" dxfId="2174" priority="43" operator="lessThan">
      <formula>0</formula>
    </cfRule>
    <cfRule type="cellIs" dxfId="2173" priority="44" operator="greaterThan">
      <formula>0</formula>
    </cfRule>
  </conditionalFormatting>
  <conditionalFormatting sqref="T80:T81">
    <cfRule type="cellIs" dxfId="2172" priority="41" operator="lessThan">
      <formula>0</formula>
    </cfRule>
    <cfRule type="cellIs" dxfId="2171" priority="42" operator="greaterThan">
      <formula>0</formula>
    </cfRule>
  </conditionalFormatting>
  <conditionalFormatting sqref="T80:T81">
    <cfRule type="cellIs" dxfId="2170" priority="39" operator="lessThan">
      <formula>0</formula>
    </cfRule>
    <cfRule type="cellIs" dxfId="2169" priority="40" operator="greaterThan">
      <formula>0</formula>
    </cfRule>
  </conditionalFormatting>
  <conditionalFormatting sqref="T80:T81">
    <cfRule type="cellIs" dxfId="2168" priority="37" operator="lessThan">
      <formula>0</formula>
    </cfRule>
    <cfRule type="cellIs" dxfId="2167" priority="38" operator="greaterThan">
      <formula>0</formula>
    </cfRule>
  </conditionalFormatting>
  <conditionalFormatting sqref="T80:T81">
    <cfRule type="cellIs" dxfId="2166" priority="35" operator="lessThan">
      <formula>0</formula>
    </cfRule>
    <cfRule type="cellIs" dxfId="2165" priority="36" operator="greaterThan">
      <formula>0</formula>
    </cfRule>
  </conditionalFormatting>
  <conditionalFormatting sqref="T80:T81">
    <cfRule type="cellIs" dxfId="2164" priority="33" operator="lessThan">
      <formula>0</formula>
    </cfRule>
    <cfRule type="cellIs" dxfId="2163" priority="34" operator="greaterThan">
      <formula>0</formula>
    </cfRule>
  </conditionalFormatting>
  <conditionalFormatting sqref="T80:T81">
    <cfRule type="cellIs" dxfId="2162" priority="31" operator="lessThan">
      <formula>0</formula>
    </cfRule>
    <cfRule type="cellIs" dxfId="2161" priority="32" operator="greaterThan">
      <formula>0</formula>
    </cfRule>
  </conditionalFormatting>
  <conditionalFormatting sqref="W80:W81">
    <cfRule type="cellIs" dxfId="2160" priority="29" operator="lessThan">
      <formula>0</formula>
    </cfRule>
    <cfRule type="cellIs" dxfId="2159" priority="30" operator="greaterThan">
      <formula>0</formula>
    </cfRule>
  </conditionalFormatting>
  <conditionalFormatting sqref="W80:W81">
    <cfRule type="cellIs" dxfId="2158" priority="27" operator="lessThan">
      <formula>0</formula>
    </cfRule>
    <cfRule type="cellIs" dxfId="2157" priority="28" operator="greaterThan">
      <formula>0</formula>
    </cfRule>
  </conditionalFormatting>
  <conditionalFormatting sqref="W80:W81">
    <cfRule type="cellIs" dxfId="2156" priority="25" operator="lessThan">
      <formula>0</formula>
    </cfRule>
    <cfRule type="cellIs" dxfId="2155" priority="26" operator="greaterThan">
      <formula>0</formula>
    </cfRule>
  </conditionalFormatting>
  <conditionalFormatting sqref="W80:W81">
    <cfRule type="cellIs" dxfId="2154" priority="23" operator="lessThan">
      <formula>0</formula>
    </cfRule>
    <cfRule type="cellIs" dxfId="2153" priority="24" operator="greaterThan">
      <formula>0</formula>
    </cfRule>
  </conditionalFormatting>
  <conditionalFormatting sqref="W80:W81">
    <cfRule type="cellIs" dxfId="2152" priority="21" operator="lessThan">
      <formula>0</formula>
    </cfRule>
    <cfRule type="cellIs" dxfId="2151" priority="22" operator="greaterThan">
      <formula>0</formula>
    </cfRule>
  </conditionalFormatting>
  <conditionalFormatting sqref="W80:W81">
    <cfRule type="cellIs" dxfId="2150" priority="19" operator="lessThan">
      <formula>0</formula>
    </cfRule>
    <cfRule type="cellIs" dxfId="2149" priority="20" operator="greaterThan">
      <formula>0</formula>
    </cfRule>
  </conditionalFormatting>
  <conditionalFormatting sqref="W80:W81">
    <cfRule type="cellIs" dxfId="2148" priority="17" operator="lessThan">
      <formula>0</formula>
    </cfRule>
    <cfRule type="cellIs" dxfId="2147" priority="18" operator="greaterThan">
      <formula>0</formula>
    </cfRule>
  </conditionalFormatting>
  <conditionalFormatting sqref="AC80:AC81">
    <cfRule type="cellIs" dxfId="2146" priority="15" operator="lessThan">
      <formula>0</formula>
    </cfRule>
    <cfRule type="cellIs" dxfId="2145" priority="16" operator="greaterThan">
      <formula>0</formula>
    </cfRule>
  </conditionalFormatting>
  <conditionalFormatting sqref="AC80:AC81">
    <cfRule type="cellIs" dxfId="2144" priority="13" operator="lessThan">
      <formula>0</formula>
    </cfRule>
    <cfRule type="cellIs" dxfId="2143" priority="14" operator="greaterThan">
      <formula>0</formula>
    </cfRule>
  </conditionalFormatting>
  <conditionalFormatting sqref="AC80:AC81">
    <cfRule type="cellIs" dxfId="2142" priority="11" operator="lessThan">
      <formula>0</formula>
    </cfRule>
    <cfRule type="cellIs" dxfId="2141" priority="12" operator="greaterThan">
      <formula>0</formula>
    </cfRule>
  </conditionalFormatting>
  <conditionalFormatting sqref="AC80:AC81">
    <cfRule type="cellIs" dxfId="2140" priority="9" operator="lessThan">
      <formula>0</formula>
    </cfRule>
    <cfRule type="cellIs" dxfId="2139" priority="10" operator="greaterThan">
      <formula>0</formula>
    </cfRule>
  </conditionalFormatting>
  <conditionalFormatting sqref="AC80:AC81">
    <cfRule type="cellIs" dxfId="2138" priority="7" operator="lessThan">
      <formula>0</formula>
    </cfRule>
    <cfRule type="cellIs" dxfId="2137" priority="8" operator="greaterThan">
      <formula>0</formula>
    </cfRule>
  </conditionalFormatting>
  <conditionalFormatting sqref="AC80:AC81">
    <cfRule type="cellIs" dxfId="2136" priority="5" operator="lessThan">
      <formula>0</formula>
    </cfRule>
    <cfRule type="cellIs" dxfId="2135" priority="6" operator="greaterThan">
      <formula>0</formula>
    </cfRule>
  </conditionalFormatting>
  <conditionalFormatting sqref="AC80:AC81">
    <cfRule type="cellIs" dxfId="2134" priority="3" operator="lessThan">
      <formula>0</formula>
    </cfRule>
    <cfRule type="cellIs" dxfId="2133" priority="4" operator="greaterThan">
      <formula>0</formula>
    </cfRule>
  </conditionalFormatting>
  <conditionalFormatting sqref="AC80:AC81">
    <cfRule type="cellIs" dxfId="2132" priority="1" operator="lessThan">
      <formula>0</formula>
    </cfRule>
    <cfRule type="cellIs" dxfId="2131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AA30" formulaRange="1"/>
    <ignoredError sqref="E15 E36:E37 E49 E57:E59 E68 E77:E79 E87:E91 E82 H36:H37 H15:T22 H38:T59 I36:T37 H68:T79 H82:T86 H89:I91 H88 K88 H24:T24 H23 K23:T23 H27:T35 H26:K26 N26:T26 H25:Q25 T25 H87 K87 K89:L91 M88:N88 N87:O87 N89:N91 Q88 Q89:R91 Q87 T88 T87 T89:T9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3"/>
  <sheetViews>
    <sheetView topLeftCell="B66" zoomScale="90" zoomScaleNormal="90" workbookViewId="0">
      <selection activeCell="AA93" sqref="AA93:AC93"/>
    </sheetView>
  </sheetViews>
  <sheetFormatPr baseColWidth="10" defaultRowHeight="12.75" x14ac:dyDescent="0.2"/>
  <cols>
    <col min="1" max="1" width="4.28515625" style="52" customWidth="1"/>
    <col min="2" max="2" width="90.5703125" style="52" customWidth="1"/>
    <col min="3" max="3" width="17.42578125" style="52" customWidth="1"/>
    <col min="4" max="5" width="16.85546875" style="52" customWidth="1"/>
    <col min="6" max="6" width="20.7109375" style="52" customWidth="1"/>
    <col min="7" max="7" width="18.140625" style="52" customWidth="1"/>
    <col min="8" max="8" width="18.7109375" style="52" customWidth="1"/>
    <col min="9" max="9" width="18.85546875" style="52" customWidth="1"/>
    <col min="10" max="10" width="17.5703125" style="52" customWidth="1"/>
    <col min="11" max="11" width="20.7109375" style="52" customWidth="1"/>
    <col min="12" max="12" width="17.140625" style="52" customWidth="1"/>
    <col min="13" max="13" width="18.28515625" style="52" customWidth="1"/>
    <col min="14" max="14" width="20.140625" style="52" customWidth="1"/>
    <col min="15" max="15" width="17" style="52" customWidth="1"/>
    <col min="16" max="17" width="18.85546875" style="52" customWidth="1"/>
    <col min="18" max="18" width="19" style="52" customWidth="1"/>
    <col min="19" max="19" width="17.7109375" style="52" customWidth="1"/>
    <col min="20" max="20" width="19.42578125" style="52" customWidth="1"/>
    <col min="21" max="21" width="18.85546875" style="52" customWidth="1"/>
    <col min="22" max="22" width="18.5703125" style="52" customWidth="1"/>
    <col min="23" max="23" width="18.28515625" style="52" customWidth="1"/>
    <col min="25" max="25" width="4.28515625" customWidth="1"/>
    <col min="26" max="26" width="84.85546875" customWidth="1"/>
    <col min="27" max="27" width="19.140625" customWidth="1"/>
    <col min="28" max="28" width="20" customWidth="1"/>
    <col min="29" max="29" width="18.5703125" style="52" customWidth="1"/>
  </cols>
  <sheetData>
    <row r="1" spans="1:29" ht="13.5" customHeight="1" thickBot="1" x14ac:dyDescent="0.25">
      <c r="A1" s="78"/>
      <c r="B1" s="234" t="s">
        <v>86</v>
      </c>
      <c r="C1" s="160" t="s">
        <v>2</v>
      </c>
      <c r="D1" s="161"/>
      <c r="E1" s="116"/>
      <c r="F1" s="162"/>
      <c r="G1" s="162"/>
      <c r="H1" s="116"/>
      <c r="I1" s="162"/>
      <c r="J1" s="162"/>
      <c r="K1" s="116"/>
      <c r="L1" s="162"/>
      <c r="M1" s="161"/>
      <c r="N1" s="116"/>
      <c r="O1" s="162"/>
      <c r="P1" s="162"/>
      <c r="Q1" s="116"/>
      <c r="R1" s="162"/>
      <c r="S1" s="162"/>
      <c r="T1" s="116"/>
      <c r="U1" s="162"/>
      <c r="V1" s="163"/>
      <c r="W1" s="116"/>
      <c r="Y1" s="78"/>
      <c r="Z1" s="234" t="s">
        <v>109</v>
      </c>
      <c r="AA1" s="6"/>
      <c r="AB1" s="79"/>
      <c r="AC1" s="116"/>
    </row>
    <row r="2" spans="1:29" ht="13.5" customHeight="1" thickBot="1" x14ac:dyDescent="0.25">
      <c r="A2" s="80"/>
      <c r="B2" s="240"/>
      <c r="C2" s="241">
        <v>8</v>
      </c>
      <c r="D2" s="238"/>
      <c r="E2" s="122" t="s">
        <v>179</v>
      </c>
      <c r="F2" s="238">
        <v>9</v>
      </c>
      <c r="G2" s="238"/>
      <c r="H2" s="122" t="s">
        <v>180</v>
      </c>
      <c r="I2" s="238">
        <v>10</v>
      </c>
      <c r="J2" s="238"/>
      <c r="K2" s="122" t="s">
        <v>181</v>
      </c>
      <c r="L2" s="238">
        <v>11</v>
      </c>
      <c r="M2" s="238"/>
      <c r="N2" s="122" t="s">
        <v>182</v>
      </c>
      <c r="O2" s="238">
        <v>12</v>
      </c>
      <c r="P2" s="238"/>
      <c r="Q2" s="122" t="s">
        <v>183</v>
      </c>
      <c r="R2" s="238">
        <v>13</v>
      </c>
      <c r="S2" s="238"/>
      <c r="T2" s="122" t="s">
        <v>184</v>
      </c>
      <c r="U2" s="238">
        <v>14</v>
      </c>
      <c r="V2" s="238"/>
      <c r="W2" s="122" t="s">
        <v>185</v>
      </c>
      <c r="Y2" s="80"/>
      <c r="Z2" s="235"/>
      <c r="AA2" s="236"/>
      <c r="AB2" s="237"/>
      <c r="AC2" s="122"/>
    </row>
    <row r="3" spans="1:29" ht="13.5" thickBot="1" x14ac:dyDescent="0.25">
      <c r="A3" s="80"/>
      <c r="B3" s="128" t="s">
        <v>3</v>
      </c>
      <c r="C3" s="159" t="s">
        <v>1</v>
      </c>
      <c r="D3" s="124" t="s">
        <v>0</v>
      </c>
      <c r="E3" s="1" t="s">
        <v>153</v>
      </c>
      <c r="F3" s="81" t="s">
        <v>1</v>
      </c>
      <c r="G3" s="124" t="s">
        <v>0</v>
      </c>
      <c r="H3" s="1" t="s">
        <v>153</v>
      </c>
      <c r="I3" s="81" t="s">
        <v>1</v>
      </c>
      <c r="J3" s="124" t="s">
        <v>0</v>
      </c>
      <c r="K3" s="1" t="s">
        <v>153</v>
      </c>
      <c r="L3" s="81" t="s">
        <v>1</v>
      </c>
      <c r="M3" s="124" t="s">
        <v>0</v>
      </c>
      <c r="N3" s="1" t="s">
        <v>153</v>
      </c>
      <c r="O3" s="81" t="s">
        <v>1</v>
      </c>
      <c r="P3" s="124" t="s">
        <v>0</v>
      </c>
      <c r="Q3" s="1" t="s">
        <v>153</v>
      </c>
      <c r="R3" s="81" t="s">
        <v>1</v>
      </c>
      <c r="S3" s="124" t="s">
        <v>0</v>
      </c>
      <c r="T3" s="1" t="s">
        <v>153</v>
      </c>
      <c r="U3" s="81" t="s">
        <v>1</v>
      </c>
      <c r="V3" s="124" t="s">
        <v>0</v>
      </c>
      <c r="W3" s="1" t="s">
        <v>153</v>
      </c>
      <c r="Y3" s="80"/>
      <c r="Z3" s="25" t="s">
        <v>3</v>
      </c>
      <c r="AA3" s="83" t="s">
        <v>1</v>
      </c>
      <c r="AB3" s="4" t="s">
        <v>0</v>
      </c>
      <c r="AC3" s="1" t="s">
        <v>153</v>
      </c>
    </row>
    <row r="4" spans="1:29" s="8" customFormat="1" ht="18" x14ac:dyDescent="0.25">
      <c r="A4" s="28" t="s">
        <v>8</v>
      </c>
      <c r="B4" s="165" t="s">
        <v>139</v>
      </c>
      <c r="C4" s="11"/>
      <c r="D4" s="125"/>
      <c r="E4" s="10"/>
      <c r="F4" s="11"/>
      <c r="G4" s="125"/>
      <c r="H4" s="10"/>
      <c r="I4" s="11"/>
      <c r="J4" s="125"/>
      <c r="K4" s="10"/>
      <c r="L4" s="11"/>
      <c r="M4" s="125"/>
      <c r="N4" s="10"/>
      <c r="O4" s="11"/>
      <c r="P4" s="125"/>
      <c r="Q4" s="10"/>
      <c r="R4" s="11"/>
      <c r="S4" s="125"/>
      <c r="T4" s="10"/>
      <c r="U4" s="11"/>
      <c r="V4" s="125"/>
      <c r="W4" s="10"/>
      <c r="Y4" s="28" t="s">
        <v>8</v>
      </c>
      <c r="Z4" s="29" t="s">
        <v>139</v>
      </c>
      <c r="AA4" s="84"/>
      <c r="AB4" s="13"/>
      <c r="AC4" s="10"/>
    </row>
    <row r="5" spans="1:29" s="8" customFormat="1" ht="15" x14ac:dyDescent="0.25">
      <c r="A5" s="30" t="s">
        <v>9</v>
      </c>
      <c r="B5" s="166" t="s">
        <v>4</v>
      </c>
      <c r="C5" s="11"/>
      <c r="D5" s="125"/>
      <c r="E5" s="10"/>
      <c r="F5" s="11"/>
      <c r="G5" s="125"/>
      <c r="H5" s="10"/>
      <c r="I5" s="11"/>
      <c r="J5" s="125"/>
      <c r="K5" s="10"/>
      <c r="L5" s="11"/>
      <c r="M5" s="125"/>
      <c r="N5" s="10"/>
      <c r="O5" s="11"/>
      <c r="P5" s="125"/>
      <c r="Q5" s="10"/>
      <c r="R5" s="11"/>
      <c r="S5" s="125"/>
      <c r="T5" s="10"/>
      <c r="U5" s="11"/>
      <c r="V5" s="125"/>
      <c r="W5" s="10"/>
      <c r="Y5" s="30" t="s">
        <v>9</v>
      </c>
      <c r="Z5" s="22" t="s">
        <v>4</v>
      </c>
      <c r="AA5" s="85"/>
      <c r="AB5" s="12"/>
      <c r="AC5" s="10"/>
    </row>
    <row r="6" spans="1:29" x14ac:dyDescent="0.2">
      <c r="A6" s="31" t="s">
        <v>10</v>
      </c>
      <c r="B6" s="167" t="s">
        <v>84</v>
      </c>
      <c r="C6" s="108"/>
      <c r="D6" s="126"/>
      <c r="E6" s="106"/>
      <c r="F6" s="108"/>
      <c r="G6" s="126"/>
      <c r="H6" s="106"/>
      <c r="I6" s="108"/>
      <c r="J6" s="126"/>
      <c r="K6" s="106"/>
      <c r="L6" s="108"/>
      <c r="M6" s="126"/>
      <c r="N6" s="106"/>
      <c r="O6" s="108"/>
      <c r="P6" s="126"/>
      <c r="Q6" s="106"/>
      <c r="R6" s="108"/>
      <c r="S6" s="126"/>
      <c r="T6" s="106"/>
      <c r="U6" s="108"/>
      <c r="V6" s="126"/>
      <c r="W6" s="106"/>
      <c r="Y6" s="31" t="s">
        <v>10</v>
      </c>
      <c r="Z6" s="23" t="s">
        <v>84</v>
      </c>
      <c r="AA6" s="86">
        <f>SUM(C7:C10)+SUM(F7:F10)+SUM(I7:I10)+SUM(L7:L10)+SUM(O7:O10)+SUM(R7:R10)+SUM(U7:U10)</f>
        <v>52600</v>
      </c>
      <c r="AB6" s="41">
        <f>SUM(D7:D10)+SUM(G7:G10)+SUM(J7:J10)+SUM(M7:M10)+SUM(P7:P10)+SUM(S7:S10)+SUM(V7:V10)</f>
        <v>0</v>
      </c>
      <c r="AC6" s="187">
        <f>AB6-AA6</f>
        <v>-52600</v>
      </c>
    </row>
    <row r="7" spans="1:29" x14ac:dyDescent="0.2">
      <c r="A7" s="31"/>
      <c r="B7" s="167" t="s">
        <v>87</v>
      </c>
      <c r="C7" s="109"/>
      <c r="D7" s="127"/>
      <c r="E7" s="7">
        <f>D7-C7</f>
        <v>0</v>
      </c>
      <c r="F7" s="109"/>
      <c r="G7" s="127"/>
      <c r="H7" s="7">
        <f>G7-F7</f>
        <v>0</v>
      </c>
      <c r="I7" s="109"/>
      <c r="J7" s="127"/>
      <c r="K7" s="7">
        <f>J7-I7</f>
        <v>0</v>
      </c>
      <c r="L7" s="109"/>
      <c r="M7" s="127"/>
      <c r="N7" s="7">
        <f>M7-L7</f>
        <v>0</v>
      </c>
      <c r="O7" s="3">
        <v>20800</v>
      </c>
      <c r="P7" s="127"/>
      <c r="Q7" s="7">
        <f>P7-O7</f>
        <v>-20800</v>
      </c>
      <c r="R7" s="109"/>
      <c r="S7" s="127"/>
      <c r="T7" s="7">
        <f>S7-R7</f>
        <v>0</v>
      </c>
      <c r="U7" s="109"/>
      <c r="V7" s="127"/>
      <c r="W7" s="7">
        <f>V7-U7</f>
        <v>0</v>
      </c>
      <c r="Y7" s="31"/>
      <c r="Z7" s="23"/>
      <c r="AA7" s="86"/>
      <c r="AB7" s="41"/>
      <c r="AC7" s="7"/>
    </row>
    <row r="8" spans="1:29" x14ac:dyDescent="0.2">
      <c r="A8" s="31"/>
      <c r="B8" s="167" t="s">
        <v>88</v>
      </c>
      <c r="C8" s="109"/>
      <c r="D8" s="127"/>
      <c r="E8" s="7">
        <f t="shared" ref="E8:E15" si="0">D8-C8</f>
        <v>0</v>
      </c>
      <c r="F8" s="109"/>
      <c r="G8" s="127"/>
      <c r="H8" s="7">
        <f t="shared" ref="H8:H15" si="1">G8-F8</f>
        <v>0</v>
      </c>
      <c r="I8" s="3">
        <v>26000</v>
      </c>
      <c r="J8" s="127"/>
      <c r="K8" s="7">
        <f t="shared" ref="K8:K15" si="2">J8-I8</f>
        <v>-26000</v>
      </c>
      <c r="L8" s="109"/>
      <c r="M8" s="127"/>
      <c r="N8" s="7">
        <f t="shared" ref="N8:N15" si="3">M8-L8</f>
        <v>0</v>
      </c>
      <c r="O8" s="109"/>
      <c r="P8" s="127"/>
      <c r="Q8" s="7">
        <f t="shared" ref="Q8:Q15" si="4">P8-O8</f>
        <v>0</v>
      </c>
      <c r="R8" s="109"/>
      <c r="S8" s="127"/>
      <c r="T8" s="7">
        <f t="shared" ref="T8:T15" si="5">S8-R8</f>
        <v>0</v>
      </c>
      <c r="U8" s="109"/>
      <c r="V8" s="127"/>
      <c r="W8" s="7">
        <f t="shared" ref="W8:W15" si="6">V8-U8</f>
        <v>0</v>
      </c>
      <c r="Y8" s="31"/>
      <c r="Z8" s="23"/>
      <c r="AA8" s="86"/>
      <c r="AB8" s="41"/>
      <c r="AC8" s="7"/>
    </row>
    <row r="9" spans="1:29" x14ac:dyDescent="0.2">
      <c r="A9" s="31"/>
      <c r="B9" s="167" t="s">
        <v>89</v>
      </c>
      <c r="C9" s="109"/>
      <c r="D9" s="127"/>
      <c r="E9" s="7">
        <f t="shared" si="0"/>
        <v>0</v>
      </c>
      <c r="F9" s="109"/>
      <c r="G9" s="127"/>
      <c r="H9" s="7">
        <f t="shared" si="1"/>
        <v>0</v>
      </c>
      <c r="I9" s="109"/>
      <c r="J9" s="127"/>
      <c r="K9" s="7">
        <f t="shared" si="2"/>
        <v>0</v>
      </c>
      <c r="L9" s="109"/>
      <c r="M9" s="127"/>
      <c r="N9" s="7">
        <f t="shared" si="3"/>
        <v>0</v>
      </c>
      <c r="O9" s="109"/>
      <c r="P9" s="127"/>
      <c r="Q9" s="7">
        <f t="shared" si="4"/>
        <v>0</v>
      </c>
      <c r="R9" s="109"/>
      <c r="S9" s="127"/>
      <c r="T9" s="7">
        <f t="shared" si="5"/>
        <v>0</v>
      </c>
      <c r="U9" s="109"/>
      <c r="V9" s="127"/>
      <c r="W9" s="7">
        <f t="shared" si="6"/>
        <v>0</v>
      </c>
      <c r="Y9" s="31"/>
      <c r="Z9" s="23"/>
      <c r="AA9" s="86"/>
      <c r="AB9" s="41"/>
      <c r="AC9" s="7"/>
    </row>
    <row r="10" spans="1:29" x14ac:dyDescent="0.2">
      <c r="A10" s="31"/>
      <c r="B10" s="167" t="s">
        <v>90</v>
      </c>
      <c r="C10" s="109"/>
      <c r="D10" s="127"/>
      <c r="E10" s="7">
        <f t="shared" si="0"/>
        <v>0</v>
      </c>
      <c r="F10" s="109"/>
      <c r="G10" s="127"/>
      <c r="H10" s="7">
        <f t="shared" si="1"/>
        <v>0</v>
      </c>
      <c r="I10" s="109"/>
      <c r="J10" s="127"/>
      <c r="K10" s="7">
        <f t="shared" si="2"/>
        <v>0</v>
      </c>
      <c r="L10" s="3">
        <v>5800</v>
      </c>
      <c r="M10" s="127"/>
      <c r="N10" s="7">
        <f t="shared" si="3"/>
        <v>-5800</v>
      </c>
      <c r="O10" s="109"/>
      <c r="P10" s="127"/>
      <c r="Q10" s="7">
        <f t="shared" si="4"/>
        <v>0</v>
      </c>
      <c r="R10" s="109"/>
      <c r="S10" s="127"/>
      <c r="T10" s="7">
        <f t="shared" si="5"/>
        <v>0</v>
      </c>
      <c r="U10" s="109"/>
      <c r="V10" s="127"/>
      <c r="W10" s="7">
        <f t="shared" si="6"/>
        <v>0</v>
      </c>
      <c r="Y10" s="31"/>
      <c r="Z10" s="23"/>
      <c r="AA10" s="86"/>
      <c r="AB10" s="41"/>
      <c r="AC10" s="7"/>
    </row>
    <row r="11" spans="1:29" x14ac:dyDescent="0.2">
      <c r="A11" s="31" t="s">
        <v>11</v>
      </c>
      <c r="B11" s="167" t="s">
        <v>113</v>
      </c>
      <c r="C11" s="109"/>
      <c r="D11" s="127"/>
      <c r="E11" s="7">
        <f t="shared" si="0"/>
        <v>0</v>
      </c>
      <c r="F11" s="109"/>
      <c r="G11" s="127"/>
      <c r="H11" s="7">
        <f t="shared" si="1"/>
        <v>0</v>
      </c>
      <c r="I11" s="109"/>
      <c r="J11" s="127"/>
      <c r="K11" s="7">
        <f t="shared" si="2"/>
        <v>0</v>
      </c>
      <c r="L11" s="109"/>
      <c r="M11" s="127"/>
      <c r="N11" s="7">
        <f t="shared" si="3"/>
        <v>0</v>
      </c>
      <c r="O11" s="109"/>
      <c r="P11" s="127"/>
      <c r="Q11" s="7">
        <f t="shared" si="4"/>
        <v>0</v>
      </c>
      <c r="R11" s="109"/>
      <c r="S11" s="127"/>
      <c r="T11" s="7">
        <f t="shared" si="5"/>
        <v>0</v>
      </c>
      <c r="U11" s="109"/>
      <c r="V11" s="127"/>
      <c r="W11" s="7">
        <f t="shared" si="6"/>
        <v>0</v>
      </c>
      <c r="Y11" s="31" t="s">
        <v>11</v>
      </c>
      <c r="Z11" s="23" t="s">
        <v>113</v>
      </c>
      <c r="AA11" s="86">
        <f t="shared" ref="AA11:AB14" si="7">C11+F11+I11+L11+O11+R11+U11</f>
        <v>0</v>
      </c>
      <c r="AB11" s="41">
        <f t="shared" si="7"/>
        <v>0</v>
      </c>
      <c r="AC11" s="7">
        <f t="shared" ref="AC11:AC15" si="8">AB11-AA11</f>
        <v>0</v>
      </c>
    </row>
    <row r="12" spans="1:29" x14ac:dyDescent="0.2">
      <c r="A12" s="31" t="s">
        <v>12</v>
      </c>
      <c r="B12" s="167" t="s">
        <v>13</v>
      </c>
      <c r="C12" s="109"/>
      <c r="D12" s="127"/>
      <c r="E12" s="7">
        <f t="shared" si="0"/>
        <v>0</v>
      </c>
      <c r="F12" s="109"/>
      <c r="G12" s="127"/>
      <c r="H12" s="7">
        <f t="shared" si="1"/>
        <v>0</v>
      </c>
      <c r="I12" s="109"/>
      <c r="J12" s="127"/>
      <c r="K12" s="7">
        <f t="shared" si="2"/>
        <v>0</v>
      </c>
      <c r="L12" s="109"/>
      <c r="M12" s="127"/>
      <c r="N12" s="7">
        <f t="shared" si="3"/>
        <v>0</v>
      </c>
      <c r="O12" s="109"/>
      <c r="P12" s="127"/>
      <c r="Q12" s="7">
        <f t="shared" si="4"/>
        <v>0</v>
      </c>
      <c r="R12" s="109"/>
      <c r="S12" s="127"/>
      <c r="T12" s="7">
        <f t="shared" si="5"/>
        <v>0</v>
      </c>
      <c r="U12" s="109"/>
      <c r="V12" s="127"/>
      <c r="W12" s="7">
        <f t="shared" si="6"/>
        <v>0</v>
      </c>
      <c r="Y12" s="31" t="s">
        <v>12</v>
      </c>
      <c r="Z12" s="23" t="s">
        <v>13</v>
      </c>
      <c r="AA12" s="86">
        <f t="shared" si="7"/>
        <v>0</v>
      </c>
      <c r="AB12" s="41">
        <f t="shared" si="7"/>
        <v>0</v>
      </c>
      <c r="AC12" s="7">
        <f t="shared" si="8"/>
        <v>0</v>
      </c>
    </row>
    <row r="13" spans="1:29" x14ac:dyDescent="0.2">
      <c r="A13" s="31" t="s">
        <v>14</v>
      </c>
      <c r="B13" s="167" t="s">
        <v>85</v>
      </c>
      <c r="C13" s="109"/>
      <c r="D13" s="3"/>
      <c r="E13" s="7">
        <f t="shared" si="0"/>
        <v>0</v>
      </c>
      <c r="F13" s="109"/>
      <c r="G13" s="3"/>
      <c r="H13" s="7">
        <f t="shared" si="1"/>
        <v>0</v>
      </c>
      <c r="I13" s="109"/>
      <c r="J13" s="3"/>
      <c r="K13" s="7">
        <f t="shared" si="2"/>
        <v>0</v>
      </c>
      <c r="L13" s="109"/>
      <c r="M13" s="3"/>
      <c r="N13" s="7">
        <f t="shared" si="3"/>
        <v>0</v>
      </c>
      <c r="O13" s="109"/>
      <c r="P13" s="3"/>
      <c r="Q13" s="7">
        <f t="shared" si="4"/>
        <v>0</v>
      </c>
      <c r="R13" s="109"/>
      <c r="S13" s="3"/>
      <c r="T13" s="7">
        <f t="shared" si="5"/>
        <v>0</v>
      </c>
      <c r="U13" s="109"/>
      <c r="V13" s="3"/>
      <c r="W13" s="7">
        <f t="shared" si="6"/>
        <v>0</v>
      </c>
      <c r="Y13" s="31" t="s">
        <v>14</v>
      </c>
      <c r="Z13" s="23" t="s">
        <v>85</v>
      </c>
      <c r="AA13" s="86">
        <f t="shared" si="7"/>
        <v>0</v>
      </c>
      <c r="AB13" s="5">
        <f t="shared" si="7"/>
        <v>0</v>
      </c>
      <c r="AC13" s="7">
        <f t="shared" si="8"/>
        <v>0</v>
      </c>
    </row>
    <row r="14" spans="1:29" x14ac:dyDescent="0.2">
      <c r="A14" s="31" t="s">
        <v>16</v>
      </c>
      <c r="B14" s="167" t="s">
        <v>6</v>
      </c>
      <c r="C14" s="109"/>
      <c r="D14" s="3"/>
      <c r="E14" s="7">
        <f t="shared" si="0"/>
        <v>0</v>
      </c>
      <c r="F14" s="109"/>
      <c r="G14" s="3"/>
      <c r="H14" s="7">
        <f t="shared" si="1"/>
        <v>0</v>
      </c>
      <c r="I14" s="109"/>
      <c r="J14" s="3"/>
      <c r="K14" s="7">
        <f t="shared" si="2"/>
        <v>0</v>
      </c>
      <c r="L14" s="109"/>
      <c r="M14" s="3"/>
      <c r="N14" s="7">
        <f t="shared" si="3"/>
        <v>0</v>
      </c>
      <c r="O14" s="109"/>
      <c r="P14" s="3"/>
      <c r="Q14" s="7">
        <f t="shared" si="4"/>
        <v>0</v>
      </c>
      <c r="R14" s="109"/>
      <c r="S14" s="3"/>
      <c r="T14" s="7">
        <f t="shared" si="5"/>
        <v>0</v>
      </c>
      <c r="U14" s="109"/>
      <c r="V14" s="3"/>
      <c r="W14" s="7">
        <f t="shared" si="6"/>
        <v>0</v>
      </c>
      <c r="Y14" s="31" t="s">
        <v>16</v>
      </c>
      <c r="Z14" s="23" t="s">
        <v>6</v>
      </c>
      <c r="AA14" s="86">
        <f t="shared" si="7"/>
        <v>0</v>
      </c>
      <c r="AB14" s="5">
        <f t="shared" si="7"/>
        <v>0</v>
      </c>
      <c r="AC14" s="7">
        <f t="shared" si="8"/>
        <v>0</v>
      </c>
    </row>
    <row r="15" spans="1:29" s="8" customFormat="1" ht="15" x14ac:dyDescent="0.25">
      <c r="A15" s="32" t="s">
        <v>17</v>
      </c>
      <c r="B15" s="168" t="s">
        <v>140</v>
      </c>
      <c r="C15" s="110">
        <f>SUM(C6:C14)</f>
        <v>0</v>
      </c>
      <c r="D15" s="110">
        <f t="shared" ref="D15:V15" si="9">SUM(D6:D14)</f>
        <v>0</v>
      </c>
      <c r="E15" s="155">
        <f t="shared" si="0"/>
        <v>0</v>
      </c>
      <c r="F15" s="110">
        <f t="shared" si="9"/>
        <v>0</v>
      </c>
      <c r="G15" s="110">
        <f t="shared" si="9"/>
        <v>0</v>
      </c>
      <c r="H15" s="155">
        <f t="shared" si="1"/>
        <v>0</v>
      </c>
      <c r="I15" s="110">
        <f t="shared" si="9"/>
        <v>26000</v>
      </c>
      <c r="J15" s="110">
        <f t="shared" si="9"/>
        <v>0</v>
      </c>
      <c r="K15" s="155">
        <f t="shared" si="2"/>
        <v>-26000</v>
      </c>
      <c r="L15" s="110">
        <f t="shared" si="9"/>
        <v>5800</v>
      </c>
      <c r="M15" s="110">
        <f t="shared" si="9"/>
        <v>0</v>
      </c>
      <c r="N15" s="155">
        <f t="shared" si="3"/>
        <v>-5800</v>
      </c>
      <c r="O15" s="110">
        <f t="shared" si="9"/>
        <v>20800</v>
      </c>
      <c r="P15" s="110">
        <f t="shared" si="9"/>
        <v>0</v>
      </c>
      <c r="Q15" s="155">
        <f t="shared" si="4"/>
        <v>-20800</v>
      </c>
      <c r="R15" s="110">
        <f t="shared" si="9"/>
        <v>0</v>
      </c>
      <c r="S15" s="110">
        <f t="shared" si="9"/>
        <v>0</v>
      </c>
      <c r="T15" s="155">
        <f t="shared" si="5"/>
        <v>0</v>
      </c>
      <c r="U15" s="110">
        <f t="shared" si="9"/>
        <v>0</v>
      </c>
      <c r="V15" s="110">
        <f t="shared" si="9"/>
        <v>0</v>
      </c>
      <c r="W15" s="155">
        <f t="shared" si="6"/>
        <v>0</v>
      </c>
      <c r="Y15" s="32" t="s">
        <v>17</v>
      </c>
      <c r="Z15" s="24" t="s">
        <v>140</v>
      </c>
      <c r="AA15" s="50">
        <f t="shared" ref="AA15:AB15" si="10">SUM(AA6:AA14)</f>
        <v>52600</v>
      </c>
      <c r="AB15" s="82">
        <f t="shared" si="10"/>
        <v>0</v>
      </c>
      <c r="AC15" s="155">
        <f t="shared" si="8"/>
        <v>-52600</v>
      </c>
    </row>
    <row r="16" spans="1:29" s="8" customFormat="1" ht="15" x14ac:dyDescent="0.25">
      <c r="A16" s="30" t="s">
        <v>18</v>
      </c>
      <c r="B16" s="166" t="s">
        <v>5</v>
      </c>
      <c r="C16" s="11"/>
      <c r="D16" s="11"/>
      <c r="E16" s="117"/>
      <c r="F16" s="11"/>
      <c r="G16" s="11"/>
      <c r="H16" s="117"/>
      <c r="I16" s="11"/>
      <c r="J16" s="11"/>
      <c r="K16" s="117"/>
      <c r="L16" s="11"/>
      <c r="M16" s="11"/>
      <c r="N16" s="117"/>
      <c r="O16" s="11"/>
      <c r="P16" s="11"/>
      <c r="Q16" s="117"/>
      <c r="R16" s="11"/>
      <c r="S16" s="11"/>
      <c r="T16" s="117"/>
      <c r="U16" s="11"/>
      <c r="V16" s="11"/>
      <c r="W16" s="117"/>
      <c r="Y16" s="30" t="s">
        <v>18</v>
      </c>
      <c r="Z16" s="22" t="s">
        <v>5</v>
      </c>
      <c r="AA16" s="85"/>
      <c r="AB16" s="33"/>
      <c r="AC16" s="117"/>
    </row>
    <row r="17" spans="1:29" x14ac:dyDescent="0.2">
      <c r="A17" s="34" t="s">
        <v>19</v>
      </c>
      <c r="B17" s="169" t="s">
        <v>111</v>
      </c>
      <c r="C17" s="108"/>
      <c r="D17" s="126"/>
      <c r="E17" s="106"/>
      <c r="F17" s="108"/>
      <c r="G17" s="126"/>
      <c r="H17" s="106"/>
      <c r="I17" s="108"/>
      <c r="J17" s="126"/>
      <c r="K17" s="106"/>
      <c r="L17" s="108"/>
      <c r="M17" s="126"/>
      <c r="N17" s="106"/>
      <c r="O17" s="108"/>
      <c r="P17" s="126"/>
      <c r="Q17" s="106"/>
      <c r="R17" s="108"/>
      <c r="S17" s="126"/>
      <c r="T17" s="106"/>
      <c r="U17" s="108"/>
      <c r="V17" s="126"/>
      <c r="W17" s="106"/>
      <c r="Y17" s="34" t="s">
        <v>19</v>
      </c>
      <c r="Z17" s="15" t="s">
        <v>111</v>
      </c>
      <c r="AA17" s="87">
        <f>SUM(C18:C29)+SUM(F18:F29)+SUM(I18:I29)+SUM(L18:L29)+SUM(O18:O29)+SUM(R18:R29)+SUM(U18:U29)</f>
        <v>143145</v>
      </c>
      <c r="AB17" s="5">
        <f>SUM(D18:D29)+SUM(G18:G29)+SUM(J18:J29)+SUM(M18:M29)+SUM(P18:P29)+SUM(S18:S29)+SUM(V18:V29)</f>
        <v>0</v>
      </c>
      <c r="AC17" s="187">
        <f>AB17-AA17</f>
        <v>-143145</v>
      </c>
    </row>
    <row r="18" spans="1:29" x14ac:dyDescent="0.2">
      <c r="A18" s="34"/>
      <c r="B18" s="169" t="s">
        <v>92</v>
      </c>
      <c r="C18" s="3"/>
      <c r="D18" s="3"/>
      <c r="E18" s="2">
        <f>D18-C18</f>
        <v>0</v>
      </c>
      <c r="F18" s="3">
        <v>142800</v>
      </c>
      <c r="G18" s="3"/>
      <c r="H18" s="2">
        <f>G18-F18</f>
        <v>-142800</v>
      </c>
      <c r="I18" s="3"/>
      <c r="J18" s="3"/>
      <c r="K18" s="2">
        <f>J18-I18</f>
        <v>0</v>
      </c>
      <c r="L18" s="3"/>
      <c r="M18" s="3"/>
      <c r="N18" s="2">
        <f>M18-L18</f>
        <v>0</v>
      </c>
      <c r="O18" s="3"/>
      <c r="P18" s="3"/>
      <c r="Q18" s="2">
        <f>P18-O18</f>
        <v>0</v>
      </c>
      <c r="R18" s="3"/>
      <c r="S18" s="3"/>
      <c r="T18" s="2">
        <f>S18-R18</f>
        <v>0</v>
      </c>
      <c r="U18" s="3"/>
      <c r="V18" s="3"/>
      <c r="W18" s="2">
        <f>V18-U18</f>
        <v>0</v>
      </c>
      <c r="Y18" s="34"/>
      <c r="Z18" s="15"/>
      <c r="AA18" s="87"/>
      <c r="AB18" s="5"/>
      <c r="AC18" s="2"/>
    </row>
    <row r="19" spans="1:29" x14ac:dyDescent="0.2">
      <c r="A19" s="34"/>
      <c r="B19" s="169" t="s">
        <v>93</v>
      </c>
      <c r="C19" s="3"/>
      <c r="D19" s="3"/>
      <c r="E19" s="2">
        <f t="shared" ref="E19:E29" si="11">D19-C19</f>
        <v>0</v>
      </c>
      <c r="F19" s="3"/>
      <c r="G19" s="3"/>
      <c r="H19" s="2">
        <f t="shared" ref="H19:H29" si="12">G19-F19</f>
        <v>0</v>
      </c>
      <c r="I19" s="3"/>
      <c r="J19" s="3"/>
      <c r="K19" s="2">
        <f t="shared" ref="K19:K29" si="13">J19-I19</f>
        <v>0</v>
      </c>
      <c r="L19" s="3"/>
      <c r="M19" s="3"/>
      <c r="N19" s="2">
        <f t="shared" ref="N19:N29" si="14">M19-L19</f>
        <v>0</v>
      </c>
      <c r="O19" s="3"/>
      <c r="P19" s="3"/>
      <c r="Q19" s="2">
        <f t="shared" ref="Q19:Q29" si="15">P19-O19</f>
        <v>0</v>
      </c>
      <c r="R19" s="3"/>
      <c r="S19" s="3"/>
      <c r="T19" s="2">
        <f t="shared" ref="T19:T29" si="16">S19-R19</f>
        <v>0</v>
      </c>
      <c r="U19" s="3"/>
      <c r="V19" s="3"/>
      <c r="W19" s="2">
        <f t="shared" ref="W19:W29" si="17">V19-U19</f>
        <v>0</v>
      </c>
      <c r="Y19" s="34"/>
      <c r="Z19" s="15"/>
      <c r="AA19" s="87"/>
      <c r="AB19" s="5"/>
      <c r="AC19" s="2"/>
    </row>
    <row r="20" spans="1:29" x14ac:dyDescent="0.2">
      <c r="A20" s="34"/>
      <c r="B20" s="169" t="s">
        <v>91</v>
      </c>
      <c r="C20" s="3"/>
      <c r="D20" s="3"/>
      <c r="E20" s="2">
        <f t="shared" si="11"/>
        <v>0</v>
      </c>
      <c r="F20" s="3"/>
      <c r="G20" s="3"/>
      <c r="H20" s="2">
        <f t="shared" si="12"/>
        <v>0</v>
      </c>
      <c r="I20" s="3"/>
      <c r="J20" s="3"/>
      <c r="K20" s="2">
        <f t="shared" si="13"/>
        <v>0</v>
      </c>
      <c r="L20" s="3"/>
      <c r="M20" s="3"/>
      <c r="N20" s="2">
        <f t="shared" si="14"/>
        <v>0</v>
      </c>
      <c r="O20" s="3"/>
      <c r="P20" s="3"/>
      <c r="Q20" s="2">
        <f t="shared" si="15"/>
        <v>0</v>
      </c>
      <c r="R20" s="3"/>
      <c r="S20" s="3"/>
      <c r="T20" s="2">
        <f t="shared" si="16"/>
        <v>0</v>
      </c>
      <c r="U20" s="3"/>
      <c r="V20" s="3"/>
      <c r="W20" s="2">
        <f t="shared" si="17"/>
        <v>0</v>
      </c>
      <c r="Y20" s="34"/>
      <c r="Z20" s="15"/>
      <c r="AA20" s="87"/>
      <c r="AB20" s="5"/>
      <c r="AC20" s="2"/>
    </row>
    <row r="21" spans="1:29" x14ac:dyDescent="0.2">
      <c r="A21" s="35"/>
      <c r="B21" s="170" t="s">
        <v>112</v>
      </c>
      <c r="C21" s="3"/>
      <c r="D21" s="3"/>
      <c r="E21" s="2">
        <f t="shared" si="11"/>
        <v>0</v>
      </c>
      <c r="F21" s="3"/>
      <c r="G21" s="3"/>
      <c r="H21" s="2">
        <f t="shared" si="12"/>
        <v>0</v>
      </c>
      <c r="I21" s="3"/>
      <c r="J21" s="3"/>
      <c r="K21" s="2">
        <f t="shared" si="13"/>
        <v>0</v>
      </c>
      <c r="L21" s="3"/>
      <c r="M21" s="3"/>
      <c r="N21" s="2">
        <f t="shared" si="14"/>
        <v>0</v>
      </c>
      <c r="O21" s="3"/>
      <c r="P21" s="3"/>
      <c r="Q21" s="2">
        <f t="shared" si="15"/>
        <v>0</v>
      </c>
      <c r="R21" s="3"/>
      <c r="S21" s="3"/>
      <c r="T21" s="2">
        <f t="shared" si="16"/>
        <v>0</v>
      </c>
      <c r="U21" s="3"/>
      <c r="V21" s="3"/>
      <c r="W21" s="2">
        <f t="shared" si="17"/>
        <v>0</v>
      </c>
      <c r="Y21" s="35"/>
      <c r="Z21" s="14"/>
      <c r="AA21" s="87"/>
      <c r="AB21" s="5"/>
      <c r="AC21" s="2"/>
    </row>
    <row r="22" spans="1:29" x14ac:dyDescent="0.2">
      <c r="A22" s="14"/>
      <c r="B22" s="170" t="s">
        <v>96</v>
      </c>
      <c r="C22" s="3"/>
      <c r="D22" s="3"/>
      <c r="E22" s="2">
        <f t="shared" si="11"/>
        <v>0</v>
      </c>
      <c r="F22" s="3"/>
      <c r="G22" s="3"/>
      <c r="H22" s="2">
        <f t="shared" si="12"/>
        <v>0</v>
      </c>
      <c r="I22" s="3"/>
      <c r="J22" s="3"/>
      <c r="K22" s="2">
        <f t="shared" si="13"/>
        <v>0</v>
      </c>
      <c r="L22" s="3"/>
      <c r="M22" s="3"/>
      <c r="N22" s="2">
        <f t="shared" si="14"/>
        <v>0</v>
      </c>
      <c r="O22" s="3"/>
      <c r="P22" s="3"/>
      <c r="Q22" s="2">
        <f t="shared" si="15"/>
        <v>0</v>
      </c>
      <c r="R22" s="3"/>
      <c r="S22" s="3"/>
      <c r="T22" s="2">
        <f t="shared" si="16"/>
        <v>0</v>
      </c>
      <c r="U22" s="3"/>
      <c r="V22" s="3"/>
      <c r="W22" s="2">
        <f t="shared" si="17"/>
        <v>0</v>
      </c>
      <c r="Y22" s="35"/>
      <c r="Z22" s="14"/>
      <c r="AA22" s="87"/>
      <c r="AB22" s="5"/>
      <c r="AC22" s="2"/>
    </row>
    <row r="23" spans="1:29" ht="13.5" customHeight="1" x14ac:dyDescent="0.2">
      <c r="A23" s="14"/>
      <c r="B23" s="170" t="s">
        <v>97</v>
      </c>
      <c r="C23" s="3"/>
      <c r="D23" s="3"/>
      <c r="E23" s="2">
        <f t="shared" si="11"/>
        <v>0</v>
      </c>
      <c r="F23" s="3"/>
      <c r="G23" s="3"/>
      <c r="H23" s="2">
        <f t="shared" si="12"/>
        <v>0</v>
      </c>
      <c r="I23" s="3"/>
      <c r="J23" s="3"/>
      <c r="K23" s="2">
        <f t="shared" si="13"/>
        <v>0</v>
      </c>
      <c r="L23" s="3"/>
      <c r="M23" s="3"/>
      <c r="N23" s="2">
        <f t="shared" si="14"/>
        <v>0</v>
      </c>
      <c r="O23" s="3"/>
      <c r="P23" s="3"/>
      <c r="Q23" s="2">
        <f t="shared" si="15"/>
        <v>0</v>
      </c>
      <c r="R23" s="3"/>
      <c r="S23" s="3"/>
      <c r="T23" s="2">
        <f t="shared" si="16"/>
        <v>0</v>
      </c>
      <c r="U23" s="3"/>
      <c r="V23" s="3"/>
      <c r="W23" s="2">
        <f t="shared" si="17"/>
        <v>0</v>
      </c>
      <c r="Y23" s="35"/>
      <c r="Z23" s="14"/>
      <c r="AA23" s="87"/>
      <c r="AB23" s="5"/>
      <c r="AC23" s="2"/>
    </row>
    <row r="24" spans="1:29" x14ac:dyDescent="0.2">
      <c r="A24" s="14"/>
      <c r="B24" s="170" t="s">
        <v>98</v>
      </c>
      <c r="C24" s="3"/>
      <c r="D24" s="3"/>
      <c r="E24" s="2">
        <f t="shared" si="11"/>
        <v>0</v>
      </c>
      <c r="F24" s="3"/>
      <c r="G24" s="3"/>
      <c r="H24" s="2">
        <f t="shared" si="12"/>
        <v>0</v>
      </c>
      <c r="I24" s="3"/>
      <c r="J24" s="3"/>
      <c r="K24" s="2">
        <f t="shared" si="13"/>
        <v>0</v>
      </c>
      <c r="L24" s="3"/>
      <c r="M24" s="3"/>
      <c r="N24" s="2">
        <f t="shared" si="14"/>
        <v>0</v>
      </c>
      <c r="O24" s="3"/>
      <c r="P24" s="3"/>
      <c r="Q24" s="2">
        <f t="shared" si="15"/>
        <v>0</v>
      </c>
      <c r="R24" s="3"/>
      <c r="S24" s="3"/>
      <c r="T24" s="2">
        <f t="shared" si="16"/>
        <v>0</v>
      </c>
      <c r="U24" s="3"/>
      <c r="V24" s="3"/>
      <c r="W24" s="2">
        <f t="shared" si="17"/>
        <v>0</v>
      </c>
      <c r="Y24" s="35"/>
      <c r="Z24" s="14"/>
      <c r="AA24" s="87"/>
      <c r="AB24" s="5"/>
      <c r="AC24" s="2"/>
    </row>
    <row r="25" spans="1:29" x14ac:dyDescent="0.2">
      <c r="A25" s="14"/>
      <c r="B25" s="170" t="s">
        <v>99</v>
      </c>
      <c r="C25" s="3"/>
      <c r="D25" s="3"/>
      <c r="E25" s="2">
        <f t="shared" si="11"/>
        <v>0</v>
      </c>
      <c r="F25" s="3"/>
      <c r="G25" s="3"/>
      <c r="H25" s="2">
        <f t="shared" si="12"/>
        <v>0</v>
      </c>
      <c r="I25" s="3"/>
      <c r="J25" s="3"/>
      <c r="K25" s="2">
        <f t="shared" si="13"/>
        <v>0</v>
      </c>
      <c r="L25" s="3"/>
      <c r="M25" s="3"/>
      <c r="N25" s="2">
        <f t="shared" si="14"/>
        <v>0</v>
      </c>
      <c r="O25" s="3"/>
      <c r="P25" s="3"/>
      <c r="Q25" s="2">
        <f t="shared" si="15"/>
        <v>0</v>
      </c>
      <c r="R25" s="3"/>
      <c r="S25" s="3"/>
      <c r="T25" s="2">
        <f t="shared" si="16"/>
        <v>0</v>
      </c>
      <c r="U25" s="3"/>
      <c r="V25" s="3"/>
      <c r="W25" s="2">
        <f t="shared" si="17"/>
        <v>0</v>
      </c>
      <c r="Y25" s="35"/>
      <c r="Z25" s="14"/>
      <c r="AA25" s="87"/>
      <c r="AB25" s="5"/>
      <c r="AC25" s="2"/>
    </row>
    <row r="26" spans="1:29" x14ac:dyDescent="0.2">
      <c r="A26" s="14"/>
      <c r="B26" s="170" t="s">
        <v>21</v>
      </c>
      <c r="C26" s="3"/>
      <c r="D26" s="3"/>
      <c r="E26" s="2">
        <f t="shared" si="11"/>
        <v>0</v>
      </c>
      <c r="F26" s="3"/>
      <c r="G26" s="3"/>
      <c r="H26" s="2">
        <f t="shared" si="12"/>
        <v>0</v>
      </c>
      <c r="I26" s="3"/>
      <c r="J26" s="3"/>
      <c r="K26" s="2">
        <f t="shared" si="13"/>
        <v>0</v>
      </c>
      <c r="L26" s="3"/>
      <c r="M26" s="3"/>
      <c r="N26" s="2">
        <f t="shared" si="14"/>
        <v>0</v>
      </c>
      <c r="O26" s="3"/>
      <c r="P26" s="3"/>
      <c r="Q26" s="2">
        <f t="shared" si="15"/>
        <v>0</v>
      </c>
      <c r="R26" s="3"/>
      <c r="S26" s="3"/>
      <c r="T26" s="2">
        <f t="shared" si="16"/>
        <v>0</v>
      </c>
      <c r="U26" s="3"/>
      <c r="V26" s="3"/>
      <c r="W26" s="2">
        <f t="shared" si="17"/>
        <v>0</v>
      </c>
      <c r="Y26" s="35"/>
      <c r="Z26" s="14"/>
      <c r="AA26" s="87"/>
      <c r="AB26" s="5"/>
      <c r="AC26" s="2"/>
    </row>
    <row r="27" spans="1:29" x14ac:dyDescent="0.2">
      <c r="A27" s="14"/>
      <c r="B27" s="170" t="s">
        <v>95</v>
      </c>
      <c r="C27" s="3"/>
      <c r="D27" s="3"/>
      <c r="E27" s="2">
        <f t="shared" si="11"/>
        <v>0</v>
      </c>
      <c r="F27" s="3"/>
      <c r="G27" s="3"/>
      <c r="H27" s="2">
        <f t="shared" si="12"/>
        <v>0</v>
      </c>
      <c r="I27" s="3"/>
      <c r="J27" s="3"/>
      <c r="K27" s="2">
        <f t="shared" si="13"/>
        <v>0</v>
      </c>
      <c r="L27" s="3"/>
      <c r="M27" s="3"/>
      <c r="N27" s="2">
        <f t="shared" si="14"/>
        <v>0</v>
      </c>
      <c r="O27" s="3"/>
      <c r="P27" s="3"/>
      <c r="Q27" s="2">
        <f t="shared" si="15"/>
        <v>0</v>
      </c>
      <c r="R27" s="3"/>
      <c r="S27" s="3"/>
      <c r="T27" s="2">
        <f t="shared" si="16"/>
        <v>0</v>
      </c>
      <c r="U27" s="3"/>
      <c r="V27" s="3"/>
      <c r="W27" s="2">
        <f t="shared" si="17"/>
        <v>0</v>
      </c>
      <c r="Y27" s="35"/>
      <c r="Z27" s="14"/>
      <c r="AA27" s="87"/>
      <c r="AB27" s="5"/>
      <c r="AC27" s="2"/>
    </row>
    <row r="28" spans="1:29" x14ac:dyDescent="0.2">
      <c r="A28" s="14"/>
      <c r="B28" s="170" t="s">
        <v>100</v>
      </c>
      <c r="C28" s="3"/>
      <c r="D28" s="3"/>
      <c r="E28" s="2">
        <f t="shared" si="11"/>
        <v>0</v>
      </c>
      <c r="F28" s="3"/>
      <c r="G28" s="3"/>
      <c r="H28" s="2">
        <f t="shared" si="12"/>
        <v>0</v>
      </c>
      <c r="I28" s="3"/>
      <c r="J28" s="3"/>
      <c r="K28" s="2">
        <f t="shared" si="13"/>
        <v>0</v>
      </c>
      <c r="L28" s="3"/>
      <c r="M28" s="3"/>
      <c r="N28" s="2">
        <f t="shared" si="14"/>
        <v>0</v>
      </c>
      <c r="O28" s="3"/>
      <c r="P28" s="3"/>
      <c r="Q28" s="2">
        <f t="shared" si="15"/>
        <v>0</v>
      </c>
      <c r="R28" s="3"/>
      <c r="S28" s="3"/>
      <c r="T28" s="2">
        <f t="shared" si="16"/>
        <v>0</v>
      </c>
      <c r="U28" s="3"/>
      <c r="V28" s="3"/>
      <c r="W28" s="2">
        <f t="shared" si="17"/>
        <v>0</v>
      </c>
      <c r="Y28" s="35"/>
      <c r="Z28" s="14"/>
      <c r="AA28" s="87"/>
      <c r="AB28" s="5"/>
      <c r="AC28" s="2"/>
    </row>
    <row r="29" spans="1:29" x14ac:dyDescent="0.2">
      <c r="A29" s="14"/>
      <c r="B29" s="170" t="s">
        <v>188</v>
      </c>
      <c r="C29" s="3"/>
      <c r="D29" s="3"/>
      <c r="E29" s="2">
        <f t="shared" si="11"/>
        <v>0</v>
      </c>
      <c r="F29" s="3"/>
      <c r="G29" s="3"/>
      <c r="H29" s="2">
        <f t="shared" si="12"/>
        <v>0</v>
      </c>
      <c r="I29" s="3">
        <v>145</v>
      </c>
      <c r="J29" s="3"/>
      <c r="K29" s="2">
        <f t="shared" si="13"/>
        <v>-145</v>
      </c>
      <c r="L29" s="3"/>
      <c r="M29" s="3"/>
      <c r="N29" s="2">
        <f t="shared" si="14"/>
        <v>0</v>
      </c>
      <c r="O29" s="3"/>
      <c r="P29" s="3"/>
      <c r="Q29" s="2">
        <f t="shared" si="15"/>
        <v>0</v>
      </c>
      <c r="R29" s="3">
        <v>200</v>
      </c>
      <c r="S29" s="3"/>
      <c r="T29" s="2">
        <f t="shared" si="16"/>
        <v>-200</v>
      </c>
      <c r="U29" s="3"/>
      <c r="V29" s="3"/>
      <c r="W29" s="2">
        <f t="shared" si="17"/>
        <v>0</v>
      </c>
      <c r="Y29" s="35"/>
      <c r="Z29" s="14"/>
      <c r="AA29" s="87"/>
      <c r="AB29" s="5"/>
      <c r="AC29" s="2"/>
    </row>
    <row r="30" spans="1:29" x14ac:dyDescent="0.2">
      <c r="A30" s="14" t="s">
        <v>20</v>
      </c>
      <c r="B30" s="169" t="s">
        <v>110</v>
      </c>
      <c r="C30" s="108"/>
      <c r="D30" s="126"/>
      <c r="E30" s="154"/>
      <c r="F30" s="108"/>
      <c r="G30" s="126"/>
      <c r="H30" s="154"/>
      <c r="I30" s="108"/>
      <c r="J30" s="126"/>
      <c r="K30" s="154"/>
      <c r="L30" s="108"/>
      <c r="M30" s="126"/>
      <c r="N30" s="154"/>
      <c r="O30" s="108"/>
      <c r="P30" s="126"/>
      <c r="Q30" s="154"/>
      <c r="R30" s="108"/>
      <c r="S30" s="126"/>
      <c r="T30" s="154"/>
      <c r="U30" s="108"/>
      <c r="V30" s="126"/>
      <c r="W30" s="154"/>
      <c r="Y30" s="35" t="s">
        <v>20</v>
      </c>
      <c r="Z30" s="15" t="s">
        <v>110</v>
      </c>
      <c r="AA30" s="87">
        <f>SUM(C31:C32)+SUM(F31:F32)+SUM(I31:I32)+SUM(L31:L32)+SUM(O31:O32)+SUM(R31:R32)+SUM(U31:U32)</f>
        <v>1200</v>
      </c>
      <c r="AB30" s="5">
        <f>SUM(D31:D32)+SUM(G31:G32)+SUM(J31:J32)+SUM(M31:M32)+SUM(P31:P32)+SUM(S31:S32)+SUM(V31:V32)</f>
        <v>0</v>
      </c>
      <c r="AC30" s="188">
        <f>AB30-AA30</f>
        <v>-1200</v>
      </c>
    </row>
    <row r="31" spans="1:29" x14ac:dyDescent="0.2">
      <c r="A31" s="14"/>
      <c r="B31" s="170" t="s">
        <v>94</v>
      </c>
      <c r="C31" s="3"/>
      <c r="D31" s="3"/>
      <c r="E31" s="2">
        <f>D31-C31</f>
        <v>0</v>
      </c>
      <c r="F31" s="3"/>
      <c r="G31" s="3"/>
      <c r="H31" s="2">
        <f>G31-F31</f>
        <v>0</v>
      </c>
      <c r="I31" s="3"/>
      <c r="J31" s="3"/>
      <c r="K31" s="2">
        <f>J31-I31</f>
        <v>0</v>
      </c>
      <c r="L31" s="3"/>
      <c r="M31" s="3"/>
      <c r="N31" s="2">
        <f>M31-L31</f>
        <v>0</v>
      </c>
      <c r="O31" s="3"/>
      <c r="P31" s="3"/>
      <c r="Q31" s="2">
        <f>P31-O31</f>
        <v>0</v>
      </c>
      <c r="R31" s="3"/>
      <c r="S31" s="3"/>
      <c r="T31" s="2">
        <f>S31-R31</f>
        <v>0</v>
      </c>
      <c r="U31" s="3"/>
      <c r="V31" s="3"/>
      <c r="W31" s="2">
        <f>V31-U31</f>
        <v>0</v>
      </c>
      <c r="Y31" s="35"/>
      <c r="Z31" s="14"/>
      <c r="AA31" s="87"/>
      <c r="AB31" s="5"/>
      <c r="AC31" s="2"/>
    </row>
    <row r="32" spans="1:29" x14ac:dyDescent="0.2">
      <c r="A32" s="14"/>
      <c r="B32" s="169" t="s">
        <v>114</v>
      </c>
      <c r="C32" s="3"/>
      <c r="D32" s="3"/>
      <c r="E32" s="2">
        <f t="shared" ref="E32:E37" si="18">D32-C32</f>
        <v>0</v>
      </c>
      <c r="F32" s="3"/>
      <c r="G32" s="3"/>
      <c r="H32" s="2">
        <f t="shared" ref="H32:H37" si="19">G32-F32</f>
        <v>0</v>
      </c>
      <c r="I32" s="3">
        <v>1200</v>
      </c>
      <c r="J32" s="3"/>
      <c r="K32" s="2">
        <f t="shared" ref="K32:K37" si="20">J32-I32</f>
        <v>-1200</v>
      </c>
      <c r="L32" s="3"/>
      <c r="M32" s="3"/>
      <c r="N32" s="2">
        <f t="shared" ref="N32:N37" si="21">M32-L32</f>
        <v>0</v>
      </c>
      <c r="O32" s="3"/>
      <c r="P32" s="3"/>
      <c r="Q32" s="2">
        <f t="shared" ref="Q32:Q37" si="22">P32-O32</f>
        <v>0</v>
      </c>
      <c r="R32" s="3"/>
      <c r="S32" s="3"/>
      <c r="T32" s="2">
        <f t="shared" ref="T32:T37" si="23">S32-R32</f>
        <v>0</v>
      </c>
      <c r="U32" s="3"/>
      <c r="V32" s="3"/>
      <c r="W32" s="2">
        <f t="shared" ref="W32:W37" si="24">V32-U32</f>
        <v>0</v>
      </c>
      <c r="Y32" s="35"/>
      <c r="Z32" s="15"/>
      <c r="AA32" s="87"/>
      <c r="AB32" s="5"/>
      <c r="AC32" s="2"/>
    </row>
    <row r="33" spans="1:29" x14ac:dyDescent="0.2">
      <c r="A33" s="14" t="s">
        <v>101</v>
      </c>
      <c r="B33" s="170" t="s">
        <v>24</v>
      </c>
      <c r="C33" s="3"/>
      <c r="D33" s="3"/>
      <c r="E33" s="2">
        <f t="shared" si="18"/>
        <v>0</v>
      </c>
      <c r="F33" s="3"/>
      <c r="G33" s="3"/>
      <c r="H33" s="2">
        <f t="shared" si="19"/>
        <v>0</v>
      </c>
      <c r="I33" s="3"/>
      <c r="J33" s="3"/>
      <c r="K33" s="2">
        <f t="shared" si="20"/>
        <v>0</v>
      </c>
      <c r="L33" s="3"/>
      <c r="M33" s="3"/>
      <c r="N33" s="2">
        <f t="shared" si="21"/>
        <v>0</v>
      </c>
      <c r="O33" s="3"/>
      <c r="P33" s="3"/>
      <c r="Q33" s="2">
        <f t="shared" si="22"/>
        <v>0</v>
      </c>
      <c r="R33" s="3"/>
      <c r="S33" s="3"/>
      <c r="T33" s="2">
        <f t="shared" si="23"/>
        <v>0</v>
      </c>
      <c r="U33" s="3"/>
      <c r="V33" s="3"/>
      <c r="W33" s="2">
        <f t="shared" si="24"/>
        <v>0</v>
      </c>
      <c r="Y33" s="35" t="s">
        <v>101</v>
      </c>
      <c r="Z33" s="14" t="s">
        <v>24</v>
      </c>
      <c r="AA33" s="87">
        <f t="shared" ref="AA33:AB35" si="25">C33+F33+I33+L33+O33+R33+U33</f>
        <v>0</v>
      </c>
      <c r="AB33" s="5">
        <f t="shared" si="25"/>
        <v>0</v>
      </c>
      <c r="AC33" s="2">
        <f t="shared" ref="AC33:AC37" si="26">AB33-AA33</f>
        <v>0</v>
      </c>
    </row>
    <row r="34" spans="1:29" x14ac:dyDescent="0.2">
      <c r="A34" s="14" t="s">
        <v>102</v>
      </c>
      <c r="B34" s="170" t="s">
        <v>15</v>
      </c>
      <c r="C34" s="3"/>
      <c r="D34" s="3"/>
      <c r="E34" s="2">
        <f t="shared" si="18"/>
        <v>0</v>
      </c>
      <c r="F34" s="3"/>
      <c r="G34" s="3"/>
      <c r="H34" s="2">
        <f t="shared" si="19"/>
        <v>0</v>
      </c>
      <c r="I34" s="3"/>
      <c r="J34" s="3"/>
      <c r="K34" s="2">
        <f t="shared" si="20"/>
        <v>0</v>
      </c>
      <c r="L34" s="3"/>
      <c r="M34" s="3"/>
      <c r="N34" s="2">
        <f t="shared" si="21"/>
        <v>0</v>
      </c>
      <c r="O34" s="3"/>
      <c r="P34" s="3"/>
      <c r="Q34" s="2">
        <f t="shared" si="22"/>
        <v>0</v>
      </c>
      <c r="R34" s="3"/>
      <c r="S34" s="3"/>
      <c r="T34" s="2">
        <f t="shared" si="23"/>
        <v>0</v>
      </c>
      <c r="U34" s="3"/>
      <c r="V34" s="3"/>
      <c r="W34" s="2">
        <f t="shared" si="24"/>
        <v>0</v>
      </c>
      <c r="Y34" s="35" t="s">
        <v>102</v>
      </c>
      <c r="Z34" s="14" t="s">
        <v>15</v>
      </c>
      <c r="AA34" s="87">
        <f t="shared" si="25"/>
        <v>0</v>
      </c>
      <c r="AB34" s="5">
        <f t="shared" si="25"/>
        <v>0</v>
      </c>
      <c r="AC34" s="2">
        <f t="shared" si="26"/>
        <v>0</v>
      </c>
    </row>
    <row r="35" spans="1:29" x14ac:dyDescent="0.2">
      <c r="A35" s="14" t="s">
        <v>22</v>
      </c>
      <c r="B35" s="170" t="s">
        <v>7</v>
      </c>
      <c r="C35" s="3"/>
      <c r="D35" s="3"/>
      <c r="E35" s="2">
        <f t="shared" si="18"/>
        <v>0</v>
      </c>
      <c r="F35" s="3"/>
      <c r="G35" s="3"/>
      <c r="H35" s="2">
        <f t="shared" si="19"/>
        <v>0</v>
      </c>
      <c r="I35" s="3"/>
      <c r="J35" s="3"/>
      <c r="K35" s="2">
        <f t="shared" si="20"/>
        <v>0</v>
      </c>
      <c r="L35" s="3"/>
      <c r="M35" s="3"/>
      <c r="N35" s="2">
        <f t="shared" si="21"/>
        <v>0</v>
      </c>
      <c r="O35" s="3">
        <v>15250</v>
      </c>
      <c r="P35" s="3"/>
      <c r="Q35" s="2">
        <f t="shared" si="22"/>
        <v>-15250</v>
      </c>
      <c r="R35" s="3"/>
      <c r="S35" s="3"/>
      <c r="T35" s="2">
        <f t="shared" si="23"/>
        <v>0</v>
      </c>
      <c r="U35" s="3"/>
      <c r="V35" s="3"/>
      <c r="W35" s="2">
        <f t="shared" si="24"/>
        <v>0</v>
      </c>
      <c r="Y35" s="35" t="s">
        <v>22</v>
      </c>
      <c r="Z35" s="14" t="s">
        <v>7</v>
      </c>
      <c r="AA35" s="87">
        <f t="shared" si="25"/>
        <v>15250</v>
      </c>
      <c r="AB35" s="5">
        <f t="shared" si="25"/>
        <v>0</v>
      </c>
      <c r="AC35" s="2">
        <f t="shared" si="26"/>
        <v>-15250</v>
      </c>
    </row>
    <row r="36" spans="1:29" s="8" customFormat="1" ht="15" x14ac:dyDescent="0.25">
      <c r="A36" s="137" t="s">
        <v>23</v>
      </c>
      <c r="B36" s="171" t="s">
        <v>141</v>
      </c>
      <c r="C36" s="140">
        <f>SUM(C18:C35)</f>
        <v>0</v>
      </c>
      <c r="D36" s="140">
        <f t="shared" ref="D36:V36" si="27">SUM(D18:D35)</f>
        <v>0</v>
      </c>
      <c r="E36" s="185">
        <f t="shared" si="18"/>
        <v>0</v>
      </c>
      <c r="F36" s="140">
        <f t="shared" si="27"/>
        <v>142800</v>
      </c>
      <c r="G36" s="140">
        <f t="shared" si="27"/>
        <v>0</v>
      </c>
      <c r="H36" s="185">
        <f t="shared" si="19"/>
        <v>-142800</v>
      </c>
      <c r="I36" s="140">
        <f t="shared" si="27"/>
        <v>1345</v>
      </c>
      <c r="J36" s="140">
        <f t="shared" si="27"/>
        <v>0</v>
      </c>
      <c r="K36" s="185">
        <f t="shared" si="20"/>
        <v>-1345</v>
      </c>
      <c r="L36" s="140">
        <f t="shared" si="27"/>
        <v>0</v>
      </c>
      <c r="M36" s="140">
        <f t="shared" si="27"/>
        <v>0</v>
      </c>
      <c r="N36" s="185">
        <f t="shared" si="21"/>
        <v>0</v>
      </c>
      <c r="O36" s="140">
        <f t="shared" si="27"/>
        <v>15250</v>
      </c>
      <c r="P36" s="140">
        <f t="shared" si="27"/>
        <v>0</v>
      </c>
      <c r="Q36" s="185">
        <f t="shared" si="22"/>
        <v>-15250</v>
      </c>
      <c r="R36" s="140">
        <f t="shared" si="27"/>
        <v>200</v>
      </c>
      <c r="S36" s="140">
        <f t="shared" si="27"/>
        <v>0</v>
      </c>
      <c r="T36" s="185">
        <f t="shared" si="23"/>
        <v>-200</v>
      </c>
      <c r="U36" s="140">
        <f t="shared" si="27"/>
        <v>0</v>
      </c>
      <c r="V36" s="140">
        <f t="shared" si="27"/>
        <v>0</v>
      </c>
      <c r="W36" s="185">
        <f t="shared" si="24"/>
        <v>0</v>
      </c>
      <c r="Y36" s="32" t="s">
        <v>23</v>
      </c>
      <c r="Z36" s="24" t="s">
        <v>141</v>
      </c>
      <c r="AA36" s="50">
        <f>SUM(AA17:AA35)</f>
        <v>159595</v>
      </c>
      <c r="AB36" s="82">
        <f>SUM(AB17:AB35)</f>
        <v>0</v>
      </c>
      <c r="AC36" s="185">
        <f t="shared" si="26"/>
        <v>-159595</v>
      </c>
    </row>
    <row r="37" spans="1:29" s="19" customFormat="1" ht="16.5" thickBot="1" x14ac:dyDescent="0.3">
      <c r="A37" s="141" t="s">
        <v>25</v>
      </c>
      <c r="B37" s="189" t="s">
        <v>142</v>
      </c>
      <c r="C37" s="148">
        <f t="shared" ref="C37:V37" si="28">C15-C36</f>
        <v>0</v>
      </c>
      <c r="D37" s="148">
        <f t="shared" si="28"/>
        <v>0</v>
      </c>
      <c r="E37" s="186">
        <f t="shared" si="18"/>
        <v>0</v>
      </c>
      <c r="F37" s="148">
        <f t="shared" si="28"/>
        <v>-142800</v>
      </c>
      <c r="G37" s="148">
        <f t="shared" si="28"/>
        <v>0</v>
      </c>
      <c r="H37" s="186">
        <f t="shared" si="19"/>
        <v>142800</v>
      </c>
      <c r="I37" s="148">
        <f t="shared" si="28"/>
        <v>24655</v>
      </c>
      <c r="J37" s="148">
        <f t="shared" si="28"/>
        <v>0</v>
      </c>
      <c r="K37" s="186">
        <f t="shared" si="20"/>
        <v>-24655</v>
      </c>
      <c r="L37" s="148">
        <f t="shared" si="28"/>
        <v>5800</v>
      </c>
      <c r="M37" s="148">
        <f t="shared" si="28"/>
        <v>0</v>
      </c>
      <c r="N37" s="186">
        <f t="shared" si="21"/>
        <v>-5800</v>
      </c>
      <c r="O37" s="148">
        <f t="shared" si="28"/>
        <v>5550</v>
      </c>
      <c r="P37" s="148">
        <f t="shared" si="28"/>
        <v>0</v>
      </c>
      <c r="Q37" s="186">
        <f t="shared" si="22"/>
        <v>-5550</v>
      </c>
      <c r="R37" s="148">
        <f t="shared" si="28"/>
        <v>-200</v>
      </c>
      <c r="S37" s="148">
        <f t="shared" si="28"/>
        <v>0</v>
      </c>
      <c r="T37" s="186">
        <f t="shared" si="23"/>
        <v>200</v>
      </c>
      <c r="U37" s="148">
        <f t="shared" si="28"/>
        <v>0</v>
      </c>
      <c r="V37" s="148">
        <f t="shared" si="28"/>
        <v>0</v>
      </c>
      <c r="W37" s="186">
        <f t="shared" si="24"/>
        <v>0</v>
      </c>
      <c r="Y37" s="36" t="s">
        <v>25</v>
      </c>
      <c r="Z37" s="26" t="s">
        <v>159</v>
      </c>
      <c r="AA37" s="88">
        <f>AA15-AA36</f>
        <v>-106995</v>
      </c>
      <c r="AB37" s="37">
        <f>AB15-AB36</f>
        <v>0</v>
      </c>
      <c r="AC37" s="186">
        <f t="shared" si="26"/>
        <v>106995</v>
      </c>
    </row>
    <row r="38" spans="1:29" s="49" customFormat="1" ht="7.5" customHeight="1" x14ac:dyDescent="0.25">
      <c r="A38" s="143"/>
      <c r="B38" s="190"/>
      <c r="C38" s="112"/>
      <c r="D38" s="112"/>
      <c r="E38" s="47"/>
      <c r="F38" s="112"/>
      <c r="G38" s="112"/>
      <c r="H38" s="47"/>
      <c r="I38" s="112"/>
      <c r="J38" s="112"/>
      <c r="K38" s="47"/>
      <c r="L38" s="112"/>
      <c r="M38" s="112"/>
      <c r="N38" s="47"/>
      <c r="O38" s="112"/>
      <c r="P38" s="112"/>
      <c r="Q38" s="47"/>
      <c r="R38" s="112"/>
      <c r="S38" s="112"/>
      <c r="T38" s="47"/>
      <c r="U38" s="112"/>
      <c r="V38" s="112"/>
      <c r="W38" s="47"/>
      <c r="Y38" s="44"/>
      <c r="Z38" s="45"/>
      <c r="AA38" s="89"/>
      <c r="AB38" s="48"/>
      <c r="AC38" s="47"/>
    </row>
    <row r="39" spans="1:29" s="8" customFormat="1" ht="18" x14ac:dyDescent="0.25">
      <c r="A39" s="38" t="s">
        <v>28</v>
      </c>
      <c r="B39" s="174" t="s">
        <v>143</v>
      </c>
      <c r="C39" s="11"/>
      <c r="D39" s="125"/>
      <c r="E39" s="10"/>
      <c r="F39" s="11"/>
      <c r="G39" s="125"/>
      <c r="H39" s="10"/>
      <c r="I39" s="11"/>
      <c r="J39" s="125"/>
      <c r="K39" s="10"/>
      <c r="L39" s="11"/>
      <c r="M39" s="125"/>
      <c r="N39" s="10"/>
      <c r="O39" s="11"/>
      <c r="P39" s="125"/>
      <c r="Q39" s="10"/>
      <c r="R39" s="11"/>
      <c r="S39" s="125"/>
      <c r="T39" s="10"/>
      <c r="U39" s="11"/>
      <c r="V39" s="125"/>
      <c r="W39" s="10"/>
      <c r="Y39" s="38" t="s">
        <v>28</v>
      </c>
      <c r="Z39" s="21" t="s">
        <v>143</v>
      </c>
      <c r="AA39" s="85"/>
      <c r="AB39" s="12"/>
      <c r="AC39" s="10"/>
    </row>
    <row r="40" spans="1:29" s="8" customFormat="1" ht="15" x14ac:dyDescent="0.25">
      <c r="A40" s="30" t="s">
        <v>9</v>
      </c>
      <c r="B40" s="166" t="s">
        <v>4</v>
      </c>
      <c r="C40" s="11"/>
      <c r="D40" s="125"/>
      <c r="E40" s="10"/>
      <c r="F40" s="11"/>
      <c r="G40" s="125"/>
      <c r="H40" s="10"/>
      <c r="I40" s="11"/>
      <c r="J40" s="125"/>
      <c r="K40" s="10"/>
      <c r="L40" s="11"/>
      <c r="M40" s="125"/>
      <c r="N40" s="10"/>
      <c r="O40" s="11"/>
      <c r="P40" s="125"/>
      <c r="Q40" s="10"/>
      <c r="R40" s="11"/>
      <c r="S40" s="125"/>
      <c r="T40" s="10"/>
      <c r="U40" s="11"/>
      <c r="V40" s="125"/>
      <c r="W40" s="10"/>
      <c r="Y40" s="30" t="s">
        <v>9</v>
      </c>
      <c r="Z40" s="22" t="s">
        <v>4</v>
      </c>
      <c r="AA40" s="85"/>
      <c r="AB40" s="12"/>
      <c r="AC40" s="10"/>
    </row>
    <row r="41" spans="1:29" x14ac:dyDescent="0.2">
      <c r="A41" s="39" t="s">
        <v>26</v>
      </c>
      <c r="B41" s="175" t="s">
        <v>30</v>
      </c>
      <c r="C41" s="109"/>
      <c r="D41" s="127"/>
      <c r="E41" s="7">
        <f>D41-C41</f>
        <v>0</v>
      </c>
      <c r="F41" s="109"/>
      <c r="G41" s="127"/>
      <c r="H41" s="7">
        <f>G41-F41</f>
        <v>0</v>
      </c>
      <c r="I41" s="109"/>
      <c r="J41" s="127"/>
      <c r="K41" s="7">
        <f>J41-I41</f>
        <v>0</v>
      </c>
      <c r="L41" s="109"/>
      <c r="M41" s="127"/>
      <c r="N41" s="7">
        <f>M41-L41</f>
        <v>0</v>
      </c>
      <c r="O41" s="109"/>
      <c r="P41" s="127"/>
      <c r="Q41" s="7">
        <f>P41-O41</f>
        <v>0</v>
      </c>
      <c r="R41" s="109"/>
      <c r="S41" s="127"/>
      <c r="T41" s="7">
        <f>S41-R41</f>
        <v>0</v>
      </c>
      <c r="U41" s="109"/>
      <c r="V41" s="127"/>
      <c r="W41" s="7">
        <f>V41-U41</f>
        <v>0</v>
      </c>
      <c r="Y41" s="39" t="s">
        <v>26</v>
      </c>
      <c r="Z41" s="16" t="s">
        <v>30</v>
      </c>
      <c r="AA41" s="86">
        <f t="shared" ref="AA41:AB48" si="29">C41+F41+I41+L41+O41+R41+U41</f>
        <v>0</v>
      </c>
      <c r="AB41" s="41">
        <f t="shared" si="29"/>
        <v>0</v>
      </c>
      <c r="AC41" s="7">
        <f>AB41-AA41</f>
        <v>0</v>
      </c>
    </row>
    <row r="42" spans="1:29" x14ac:dyDescent="0.2">
      <c r="A42" s="39" t="s">
        <v>27</v>
      </c>
      <c r="B42" s="175" t="s">
        <v>32</v>
      </c>
      <c r="C42" s="109"/>
      <c r="D42" s="127"/>
      <c r="E42" s="7">
        <f t="shared" ref="E42:E49" si="30">D42-C42</f>
        <v>0</v>
      </c>
      <c r="F42" s="109"/>
      <c r="G42" s="127"/>
      <c r="H42" s="7">
        <f t="shared" ref="H42:H49" si="31">G42-F42</f>
        <v>0</v>
      </c>
      <c r="I42" s="109"/>
      <c r="J42" s="127"/>
      <c r="K42" s="7">
        <f t="shared" ref="K42:K49" si="32">J42-I42</f>
        <v>0</v>
      </c>
      <c r="L42" s="109"/>
      <c r="M42" s="127"/>
      <c r="N42" s="7">
        <f t="shared" ref="N42:N49" si="33">M42-L42</f>
        <v>0</v>
      </c>
      <c r="O42" s="109"/>
      <c r="P42" s="127"/>
      <c r="Q42" s="7">
        <f t="shared" ref="Q42:Q49" si="34">P42-O42</f>
        <v>0</v>
      </c>
      <c r="R42" s="109"/>
      <c r="S42" s="127"/>
      <c r="T42" s="7">
        <f t="shared" ref="T42:T49" si="35">S42-R42</f>
        <v>0</v>
      </c>
      <c r="U42" s="109"/>
      <c r="V42" s="127"/>
      <c r="W42" s="7">
        <f t="shared" ref="W42:W49" si="36">V42-U42</f>
        <v>0</v>
      </c>
      <c r="Y42" s="39" t="s">
        <v>27</v>
      </c>
      <c r="Z42" s="16" t="s">
        <v>32</v>
      </c>
      <c r="AA42" s="86">
        <f t="shared" si="29"/>
        <v>0</v>
      </c>
      <c r="AB42" s="41">
        <f t="shared" si="29"/>
        <v>0</v>
      </c>
      <c r="AC42" s="7">
        <f t="shared" ref="AC42:AC49" si="37">AB42-AA42</f>
        <v>0</v>
      </c>
    </row>
    <row r="43" spans="1:29" x14ac:dyDescent="0.2">
      <c r="A43" s="39" t="s">
        <v>103</v>
      </c>
      <c r="B43" s="175" t="s">
        <v>34</v>
      </c>
      <c r="C43" s="109"/>
      <c r="D43" s="127"/>
      <c r="E43" s="7">
        <f t="shared" si="30"/>
        <v>0</v>
      </c>
      <c r="F43" s="109"/>
      <c r="G43" s="127"/>
      <c r="H43" s="7">
        <f t="shared" si="31"/>
        <v>0</v>
      </c>
      <c r="I43" s="109"/>
      <c r="J43" s="127"/>
      <c r="K43" s="7">
        <f t="shared" si="32"/>
        <v>0</v>
      </c>
      <c r="L43" s="109"/>
      <c r="M43" s="127"/>
      <c r="N43" s="7">
        <f t="shared" si="33"/>
        <v>0</v>
      </c>
      <c r="O43" s="109"/>
      <c r="P43" s="127"/>
      <c r="Q43" s="7">
        <f t="shared" si="34"/>
        <v>0</v>
      </c>
      <c r="R43" s="109"/>
      <c r="S43" s="127"/>
      <c r="T43" s="7">
        <f t="shared" si="35"/>
        <v>0</v>
      </c>
      <c r="U43" s="109"/>
      <c r="V43" s="127"/>
      <c r="W43" s="7">
        <f t="shared" si="36"/>
        <v>0</v>
      </c>
      <c r="Y43" s="39" t="s">
        <v>103</v>
      </c>
      <c r="Z43" s="16" t="s">
        <v>34</v>
      </c>
      <c r="AA43" s="86">
        <f t="shared" si="29"/>
        <v>0</v>
      </c>
      <c r="AB43" s="41">
        <f t="shared" si="29"/>
        <v>0</v>
      </c>
      <c r="AC43" s="7">
        <f t="shared" si="37"/>
        <v>0</v>
      </c>
    </row>
    <row r="44" spans="1:29" x14ac:dyDescent="0.2">
      <c r="A44" s="39" t="s">
        <v>29</v>
      </c>
      <c r="B44" s="175" t="s">
        <v>36</v>
      </c>
      <c r="C44" s="109"/>
      <c r="D44" s="127"/>
      <c r="E44" s="7">
        <f t="shared" si="30"/>
        <v>0</v>
      </c>
      <c r="F44" s="109"/>
      <c r="G44" s="127"/>
      <c r="H44" s="7">
        <f t="shared" si="31"/>
        <v>0</v>
      </c>
      <c r="I44" s="109"/>
      <c r="J44" s="127"/>
      <c r="K44" s="7">
        <f t="shared" si="32"/>
        <v>0</v>
      </c>
      <c r="L44" s="109"/>
      <c r="M44" s="127"/>
      <c r="N44" s="7">
        <f t="shared" si="33"/>
        <v>0</v>
      </c>
      <c r="O44" s="109"/>
      <c r="P44" s="127"/>
      <c r="Q44" s="7">
        <f t="shared" si="34"/>
        <v>0</v>
      </c>
      <c r="R44" s="109"/>
      <c r="S44" s="127"/>
      <c r="T44" s="7">
        <f t="shared" si="35"/>
        <v>0</v>
      </c>
      <c r="U44" s="109"/>
      <c r="V44" s="127"/>
      <c r="W44" s="7">
        <f t="shared" si="36"/>
        <v>0</v>
      </c>
      <c r="Y44" s="39" t="s">
        <v>29</v>
      </c>
      <c r="Z44" s="16" t="s">
        <v>36</v>
      </c>
      <c r="AA44" s="86">
        <f t="shared" si="29"/>
        <v>0</v>
      </c>
      <c r="AB44" s="41">
        <f t="shared" si="29"/>
        <v>0</v>
      </c>
      <c r="AC44" s="7">
        <f t="shared" si="37"/>
        <v>0</v>
      </c>
    </row>
    <row r="45" spans="1:29" x14ac:dyDescent="0.2">
      <c r="A45" s="39" t="s">
        <v>31</v>
      </c>
      <c r="B45" s="175" t="s">
        <v>38</v>
      </c>
      <c r="C45" s="109"/>
      <c r="D45" s="127"/>
      <c r="E45" s="7">
        <f t="shared" si="30"/>
        <v>0</v>
      </c>
      <c r="F45" s="109"/>
      <c r="G45" s="127"/>
      <c r="H45" s="7">
        <f t="shared" si="31"/>
        <v>0</v>
      </c>
      <c r="I45" s="109"/>
      <c r="J45" s="127"/>
      <c r="K45" s="7">
        <f t="shared" si="32"/>
        <v>0</v>
      </c>
      <c r="L45" s="109"/>
      <c r="M45" s="127"/>
      <c r="N45" s="7">
        <f t="shared" si="33"/>
        <v>0</v>
      </c>
      <c r="O45" s="109"/>
      <c r="P45" s="127"/>
      <c r="Q45" s="7">
        <f t="shared" si="34"/>
        <v>0</v>
      </c>
      <c r="R45" s="109"/>
      <c r="S45" s="127"/>
      <c r="T45" s="7">
        <f t="shared" si="35"/>
        <v>0</v>
      </c>
      <c r="U45" s="109"/>
      <c r="V45" s="127"/>
      <c r="W45" s="7">
        <f t="shared" si="36"/>
        <v>0</v>
      </c>
      <c r="Y45" s="39" t="s">
        <v>31</v>
      </c>
      <c r="Z45" s="16" t="s">
        <v>38</v>
      </c>
      <c r="AA45" s="86">
        <f t="shared" si="29"/>
        <v>0</v>
      </c>
      <c r="AB45" s="41">
        <f t="shared" si="29"/>
        <v>0</v>
      </c>
      <c r="AC45" s="7">
        <f t="shared" si="37"/>
        <v>0</v>
      </c>
    </row>
    <row r="46" spans="1:29" x14ac:dyDescent="0.2">
      <c r="A46" s="39" t="s">
        <v>33</v>
      </c>
      <c r="B46" s="175" t="s">
        <v>13</v>
      </c>
      <c r="C46" s="109"/>
      <c r="D46" s="127"/>
      <c r="E46" s="7">
        <f t="shared" si="30"/>
        <v>0</v>
      </c>
      <c r="F46" s="109"/>
      <c r="G46" s="127"/>
      <c r="H46" s="7">
        <f t="shared" si="31"/>
        <v>0</v>
      </c>
      <c r="I46" s="109"/>
      <c r="J46" s="127"/>
      <c r="K46" s="7">
        <f t="shared" si="32"/>
        <v>0</v>
      </c>
      <c r="L46" s="109"/>
      <c r="M46" s="127"/>
      <c r="N46" s="7">
        <f t="shared" si="33"/>
        <v>0</v>
      </c>
      <c r="O46" s="109"/>
      <c r="P46" s="127"/>
      <c r="Q46" s="7">
        <f t="shared" si="34"/>
        <v>0</v>
      </c>
      <c r="R46" s="109"/>
      <c r="S46" s="127"/>
      <c r="T46" s="7">
        <f t="shared" si="35"/>
        <v>0</v>
      </c>
      <c r="U46" s="109"/>
      <c r="V46" s="127"/>
      <c r="W46" s="7">
        <f t="shared" si="36"/>
        <v>0</v>
      </c>
      <c r="Y46" s="39" t="s">
        <v>33</v>
      </c>
      <c r="Z46" s="16" t="s">
        <v>13</v>
      </c>
      <c r="AA46" s="86">
        <f t="shared" si="29"/>
        <v>0</v>
      </c>
      <c r="AB46" s="41">
        <f t="shared" si="29"/>
        <v>0</v>
      </c>
      <c r="AC46" s="7">
        <f t="shared" si="37"/>
        <v>0</v>
      </c>
    </row>
    <row r="47" spans="1:29" x14ac:dyDescent="0.2">
      <c r="A47" s="39" t="s">
        <v>35</v>
      </c>
      <c r="B47" s="175" t="s">
        <v>41</v>
      </c>
      <c r="C47" s="109"/>
      <c r="D47" s="3"/>
      <c r="E47" s="7">
        <f t="shared" si="30"/>
        <v>0</v>
      </c>
      <c r="F47" s="109"/>
      <c r="G47" s="3"/>
      <c r="H47" s="7">
        <f t="shared" si="31"/>
        <v>0</v>
      </c>
      <c r="I47" s="109"/>
      <c r="J47" s="3"/>
      <c r="K47" s="7">
        <f t="shared" si="32"/>
        <v>0</v>
      </c>
      <c r="L47" s="109"/>
      <c r="M47" s="3"/>
      <c r="N47" s="7">
        <f t="shared" si="33"/>
        <v>0</v>
      </c>
      <c r="O47" s="109"/>
      <c r="P47" s="3"/>
      <c r="Q47" s="7">
        <f t="shared" si="34"/>
        <v>0</v>
      </c>
      <c r="R47" s="109"/>
      <c r="S47" s="3"/>
      <c r="T47" s="7">
        <f t="shared" si="35"/>
        <v>0</v>
      </c>
      <c r="U47" s="109"/>
      <c r="V47" s="3"/>
      <c r="W47" s="7">
        <f t="shared" si="36"/>
        <v>0</v>
      </c>
      <c r="Y47" s="39" t="s">
        <v>35</v>
      </c>
      <c r="Z47" s="16" t="s">
        <v>41</v>
      </c>
      <c r="AA47" s="86">
        <f t="shared" si="29"/>
        <v>0</v>
      </c>
      <c r="AB47" s="5">
        <f t="shared" si="29"/>
        <v>0</v>
      </c>
      <c r="AC47" s="7">
        <f t="shared" si="37"/>
        <v>0</v>
      </c>
    </row>
    <row r="48" spans="1:29" x14ac:dyDescent="0.2">
      <c r="A48" s="39" t="s">
        <v>37</v>
      </c>
      <c r="B48" s="175" t="s">
        <v>43</v>
      </c>
      <c r="C48" s="109"/>
      <c r="D48" s="3"/>
      <c r="E48" s="7">
        <f t="shared" si="30"/>
        <v>0</v>
      </c>
      <c r="F48" s="109"/>
      <c r="G48" s="3"/>
      <c r="H48" s="7">
        <f t="shared" si="31"/>
        <v>0</v>
      </c>
      <c r="I48" s="109"/>
      <c r="J48" s="3"/>
      <c r="K48" s="7">
        <f t="shared" si="32"/>
        <v>0</v>
      </c>
      <c r="L48" s="109"/>
      <c r="M48" s="3"/>
      <c r="N48" s="7">
        <f t="shared" si="33"/>
        <v>0</v>
      </c>
      <c r="O48" s="109"/>
      <c r="P48" s="3"/>
      <c r="Q48" s="7">
        <f t="shared" si="34"/>
        <v>0</v>
      </c>
      <c r="R48" s="109"/>
      <c r="S48" s="3"/>
      <c r="T48" s="7">
        <f t="shared" si="35"/>
        <v>0</v>
      </c>
      <c r="U48" s="109"/>
      <c r="V48" s="3"/>
      <c r="W48" s="7">
        <f t="shared" si="36"/>
        <v>0</v>
      </c>
      <c r="Y48" s="39" t="s">
        <v>37</v>
      </c>
      <c r="Z48" s="16" t="s">
        <v>43</v>
      </c>
      <c r="AA48" s="86">
        <f t="shared" si="29"/>
        <v>0</v>
      </c>
      <c r="AB48" s="5">
        <f t="shared" si="29"/>
        <v>0</v>
      </c>
      <c r="AC48" s="7">
        <f t="shared" si="37"/>
        <v>0</v>
      </c>
    </row>
    <row r="49" spans="1:29" s="8" customFormat="1" ht="15" x14ac:dyDescent="0.25">
      <c r="A49" s="32" t="s">
        <v>39</v>
      </c>
      <c r="B49" s="168" t="s">
        <v>144</v>
      </c>
      <c r="C49" s="110">
        <f t="shared" ref="C49:V49" si="38">SUM(C41:C48)</f>
        <v>0</v>
      </c>
      <c r="D49" s="110">
        <f t="shared" si="38"/>
        <v>0</v>
      </c>
      <c r="E49" s="155">
        <f t="shared" si="30"/>
        <v>0</v>
      </c>
      <c r="F49" s="110">
        <f t="shared" si="38"/>
        <v>0</v>
      </c>
      <c r="G49" s="110">
        <f t="shared" si="38"/>
        <v>0</v>
      </c>
      <c r="H49" s="155">
        <f t="shared" si="31"/>
        <v>0</v>
      </c>
      <c r="I49" s="110">
        <f t="shared" si="38"/>
        <v>0</v>
      </c>
      <c r="J49" s="110">
        <f t="shared" si="38"/>
        <v>0</v>
      </c>
      <c r="K49" s="155">
        <f t="shared" si="32"/>
        <v>0</v>
      </c>
      <c r="L49" s="110">
        <f t="shared" si="38"/>
        <v>0</v>
      </c>
      <c r="M49" s="110">
        <f t="shared" si="38"/>
        <v>0</v>
      </c>
      <c r="N49" s="155">
        <f t="shared" si="33"/>
        <v>0</v>
      </c>
      <c r="O49" s="110">
        <f t="shared" si="38"/>
        <v>0</v>
      </c>
      <c r="P49" s="110">
        <f t="shared" si="38"/>
        <v>0</v>
      </c>
      <c r="Q49" s="155">
        <f t="shared" si="34"/>
        <v>0</v>
      </c>
      <c r="R49" s="110">
        <f t="shared" si="38"/>
        <v>0</v>
      </c>
      <c r="S49" s="110">
        <f t="shared" si="38"/>
        <v>0</v>
      </c>
      <c r="T49" s="155">
        <f t="shared" si="35"/>
        <v>0</v>
      </c>
      <c r="U49" s="110">
        <f t="shared" si="38"/>
        <v>0</v>
      </c>
      <c r="V49" s="110">
        <f t="shared" si="38"/>
        <v>0</v>
      </c>
      <c r="W49" s="155">
        <f t="shared" si="36"/>
        <v>0</v>
      </c>
      <c r="Y49" s="32" t="s">
        <v>39</v>
      </c>
      <c r="Z49" s="24" t="s">
        <v>144</v>
      </c>
      <c r="AA49" s="50">
        <f t="shared" ref="AA49:AB49" si="39">SUM(AA41:AA48)</f>
        <v>0</v>
      </c>
      <c r="AB49" s="82">
        <f t="shared" si="39"/>
        <v>0</v>
      </c>
      <c r="AC49" s="155">
        <f t="shared" si="37"/>
        <v>0</v>
      </c>
    </row>
    <row r="50" spans="1:29" s="8" customFormat="1" ht="15" x14ac:dyDescent="0.25">
      <c r="A50" s="30" t="s">
        <v>18</v>
      </c>
      <c r="B50" s="166" t="s">
        <v>5</v>
      </c>
      <c r="C50" s="11"/>
      <c r="D50" s="11"/>
      <c r="E50" s="117"/>
      <c r="F50" s="11"/>
      <c r="G50" s="11"/>
      <c r="H50" s="117"/>
      <c r="I50" s="11"/>
      <c r="J50" s="11"/>
      <c r="K50" s="117"/>
      <c r="L50" s="11"/>
      <c r="M50" s="11"/>
      <c r="N50" s="117"/>
      <c r="O50" s="11"/>
      <c r="P50" s="11"/>
      <c r="Q50" s="117"/>
      <c r="R50" s="11"/>
      <c r="S50" s="11"/>
      <c r="T50" s="117"/>
      <c r="U50" s="11"/>
      <c r="V50" s="11"/>
      <c r="W50" s="117"/>
      <c r="Y50" s="30" t="s">
        <v>18</v>
      </c>
      <c r="Z50" s="22" t="s">
        <v>5</v>
      </c>
      <c r="AA50" s="85"/>
      <c r="AB50" s="33"/>
      <c r="AC50" s="117"/>
    </row>
    <row r="51" spans="1:29" x14ac:dyDescent="0.2">
      <c r="A51" s="39" t="s">
        <v>40</v>
      </c>
      <c r="B51" s="175" t="s">
        <v>46</v>
      </c>
      <c r="C51" s="3"/>
      <c r="D51" s="3"/>
      <c r="E51" s="2">
        <f>D51-C51</f>
        <v>0</v>
      </c>
      <c r="F51" s="3"/>
      <c r="G51" s="3"/>
      <c r="H51" s="2">
        <f>G51-F51</f>
        <v>0</v>
      </c>
      <c r="I51" s="3"/>
      <c r="J51" s="3"/>
      <c r="K51" s="2">
        <f>J51-I51</f>
        <v>0</v>
      </c>
      <c r="L51" s="3"/>
      <c r="M51" s="3"/>
      <c r="N51" s="2">
        <f>M51-L51</f>
        <v>0</v>
      </c>
      <c r="O51" s="3"/>
      <c r="P51" s="3"/>
      <c r="Q51" s="2">
        <f>P51-O51</f>
        <v>0</v>
      </c>
      <c r="R51" s="3"/>
      <c r="S51" s="3"/>
      <c r="T51" s="2">
        <f>S51-R51</f>
        <v>0</v>
      </c>
      <c r="U51" s="3"/>
      <c r="V51" s="3"/>
      <c r="W51" s="2">
        <f>V51-U51</f>
        <v>0</v>
      </c>
      <c r="Y51" s="39" t="s">
        <v>40</v>
      </c>
      <c r="Z51" s="16" t="s">
        <v>46</v>
      </c>
      <c r="AA51" s="87">
        <f t="shared" ref="AA51:AB56" si="40">C51+F51+I51+L51+O51+R51+U51</f>
        <v>0</v>
      </c>
      <c r="AB51" s="5">
        <f t="shared" si="40"/>
        <v>0</v>
      </c>
      <c r="AC51" s="2">
        <f>AB51-AA51</f>
        <v>0</v>
      </c>
    </row>
    <row r="52" spans="1:29" x14ac:dyDescent="0.2">
      <c r="A52" s="39" t="s">
        <v>42</v>
      </c>
      <c r="B52" s="175" t="s">
        <v>48</v>
      </c>
      <c r="C52" s="3"/>
      <c r="D52" s="3"/>
      <c r="E52" s="2">
        <f t="shared" ref="E52:E59" si="41">D52-C52</f>
        <v>0</v>
      </c>
      <c r="F52" s="3"/>
      <c r="G52" s="3"/>
      <c r="H52" s="2">
        <f t="shared" ref="H52:H59" si="42">G52-F52</f>
        <v>0</v>
      </c>
      <c r="I52" s="3"/>
      <c r="J52" s="3"/>
      <c r="K52" s="2">
        <f t="shared" ref="K52:K59" si="43">J52-I52</f>
        <v>0</v>
      </c>
      <c r="L52" s="3"/>
      <c r="M52" s="3"/>
      <c r="N52" s="2">
        <f t="shared" ref="N52:N59" si="44">M52-L52</f>
        <v>0</v>
      </c>
      <c r="O52" s="3"/>
      <c r="P52" s="3"/>
      <c r="Q52" s="2">
        <f t="shared" ref="Q52:Q59" si="45">P52-O52</f>
        <v>0</v>
      </c>
      <c r="R52" s="3"/>
      <c r="S52" s="3"/>
      <c r="T52" s="2">
        <f t="shared" ref="T52:T59" si="46">S52-R52</f>
        <v>0</v>
      </c>
      <c r="U52" s="3"/>
      <c r="V52" s="3"/>
      <c r="W52" s="2">
        <f t="shared" ref="W52:W59" si="47">V52-U52</f>
        <v>0</v>
      </c>
      <c r="Y52" s="39" t="s">
        <v>42</v>
      </c>
      <c r="Z52" s="16" t="s">
        <v>48</v>
      </c>
      <c r="AA52" s="87">
        <f t="shared" si="40"/>
        <v>0</v>
      </c>
      <c r="AB52" s="5">
        <f t="shared" si="40"/>
        <v>0</v>
      </c>
      <c r="AC52" s="2">
        <f t="shared" ref="AC52:AC59" si="48">AB52-AA52</f>
        <v>0</v>
      </c>
    </row>
    <row r="53" spans="1:29" x14ac:dyDescent="0.2">
      <c r="A53" s="39" t="s">
        <v>44</v>
      </c>
      <c r="B53" s="175" t="s">
        <v>50</v>
      </c>
      <c r="C53" s="3"/>
      <c r="D53" s="3"/>
      <c r="E53" s="2">
        <f t="shared" si="41"/>
        <v>0</v>
      </c>
      <c r="F53" s="3"/>
      <c r="G53" s="3"/>
      <c r="H53" s="2">
        <f t="shared" si="42"/>
        <v>0</v>
      </c>
      <c r="I53" s="3"/>
      <c r="J53" s="3"/>
      <c r="K53" s="2">
        <f t="shared" si="43"/>
        <v>0</v>
      </c>
      <c r="L53" s="3"/>
      <c r="M53" s="3"/>
      <c r="N53" s="2">
        <f t="shared" si="44"/>
        <v>0</v>
      </c>
      <c r="O53" s="3"/>
      <c r="P53" s="3"/>
      <c r="Q53" s="2">
        <f t="shared" si="45"/>
        <v>0</v>
      </c>
      <c r="R53" s="3"/>
      <c r="S53" s="3"/>
      <c r="T53" s="2">
        <f t="shared" si="46"/>
        <v>0</v>
      </c>
      <c r="U53" s="3"/>
      <c r="V53" s="3"/>
      <c r="W53" s="2">
        <f t="shared" si="47"/>
        <v>0</v>
      </c>
      <c r="Y53" s="39" t="s">
        <v>44</v>
      </c>
      <c r="Z53" s="16" t="s">
        <v>50</v>
      </c>
      <c r="AA53" s="87">
        <f t="shared" si="40"/>
        <v>0</v>
      </c>
      <c r="AB53" s="5">
        <f t="shared" si="40"/>
        <v>0</v>
      </c>
      <c r="AC53" s="2">
        <f t="shared" si="48"/>
        <v>0</v>
      </c>
    </row>
    <row r="54" spans="1:29" x14ac:dyDescent="0.2">
      <c r="A54" s="39" t="s">
        <v>45</v>
      </c>
      <c r="B54" s="175" t="s">
        <v>52</v>
      </c>
      <c r="C54" s="3"/>
      <c r="D54" s="3"/>
      <c r="E54" s="2">
        <f t="shared" si="41"/>
        <v>0</v>
      </c>
      <c r="F54" s="3"/>
      <c r="G54" s="3"/>
      <c r="H54" s="2">
        <f t="shared" si="42"/>
        <v>0</v>
      </c>
      <c r="I54" s="3"/>
      <c r="J54" s="3"/>
      <c r="K54" s="2">
        <f t="shared" si="43"/>
        <v>0</v>
      </c>
      <c r="L54" s="3"/>
      <c r="M54" s="3"/>
      <c r="N54" s="2">
        <f t="shared" si="44"/>
        <v>0</v>
      </c>
      <c r="O54" s="3"/>
      <c r="P54" s="3"/>
      <c r="Q54" s="2">
        <f t="shared" si="45"/>
        <v>0</v>
      </c>
      <c r="R54" s="3"/>
      <c r="S54" s="3"/>
      <c r="T54" s="2">
        <f t="shared" si="46"/>
        <v>0</v>
      </c>
      <c r="U54" s="3"/>
      <c r="V54" s="3"/>
      <c r="W54" s="2">
        <f t="shared" si="47"/>
        <v>0</v>
      </c>
      <c r="Y54" s="39" t="s">
        <v>45</v>
      </c>
      <c r="Z54" s="16" t="s">
        <v>52</v>
      </c>
      <c r="AA54" s="87">
        <f t="shared" si="40"/>
        <v>0</v>
      </c>
      <c r="AB54" s="5">
        <f t="shared" si="40"/>
        <v>0</v>
      </c>
      <c r="AC54" s="2">
        <f t="shared" si="48"/>
        <v>0</v>
      </c>
    </row>
    <row r="55" spans="1:29" x14ac:dyDescent="0.2">
      <c r="A55" s="39" t="s">
        <v>47</v>
      </c>
      <c r="B55" s="175" t="s">
        <v>54</v>
      </c>
      <c r="C55" s="3"/>
      <c r="D55" s="3"/>
      <c r="E55" s="2">
        <f t="shared" si="41"/>
        <v>0</v>
      </c>
      <c r="F55" s="3"/>
      <c r="G55" s="3"/>
      <c r="H55" s="2">
        <f t="shared" si="42"/>
        <v>0</v>
      </c>
      <c r="I55" s="3"/>
      <c r="J55" s="3"/>
      <c r="K55" s="2">
        <f t="shared" si="43"/>
        <v>0</v>
      </c>
      <c r="L55" s="3"/>
      <c r="M55" s="3"/>
      <c r="N55" s="2">
        <f t="shared" si="44"/>
        <v>0</v>
      </c>
      <c r="O55" s="3"/>
      <c r="P55" s="3"/>
      <c r="Q55" s="2">
        <f t="shared" si="45"/>
        <v>0</v>
      </c>
      <c r="R55" s="3"/>
      <c r="S55" s="3"/>
      <c r="T55" s="2">
        <f t="shared" si="46"/>
        <v>0</v>
      </c>
      <c r="U55" s="3"/>
      <c r="V55" s="3"/>
      <c r="W55" s="2">
        <f t="shared" si="47"/>
        <v>0</v>
      </c>
      <c r="Y55" s="39" t="s">
        <v>47</v>
      </c>
      <c r="Z55" s="16" t="s">
        <v>54</v>
      </c>
      <c r="AA55" s="87">
        <f t="shared" si="40"/>
        <v>0</v>
      </c>
      <c r="AB55" s="5">
        <f t="shared" si="40"/>
        <v>0</v>
      </c>
      <c r="AC55" s="2">
        <f t="shared" si="48"/>
        <v>0</v>
      </c>
    </row>
    <row r="56" spans="1:29" x14ac:dyDescent="0.2">
      <c r="A56" s="39" t="s">
        <v>49</v>
      </c>
      <c r="B56" s="175" t="s">
        <v>24</v>
      </c>
      <c r="C56" s="3"/>
      <c r="D56" s="3"/>
      <c r="E56" s="2">
        <f t="shared" si="41"/>
        <v>0</v>
      </c>
      <c r="F56" s="3"/>
      <c r="G56" s="3"/>
      <c r="H56" s="2">
        <f t="shared" si="42"/>
        <v>0</v>
      </c>
      <c r="I56" s="3"/>
      <c r="J56" s="3"/>
      <c r="K56" s="2">
        <f t="shared" si="43"/>
        <v>0</v>
      </c>
      <c r="L56" s="3"/>
      <c r="M56" s="3"/>
      <c r="N56" s="2">
        <f t="shared" si="44"/>
        <v>0</v>
      </c>
      <c r="O56" s="3"/>
      <c r="P56" s="3"/>
      <c r="Q56" s="2">
        <f t="shared" si="45"/>
        <v>0</v>
      </c>
      <c r="R56" s="3"/>
      <c r="S56" s="3"/>
      <c r="T56" s="2">
        <f t="shared" si="46"/>
        <v>0</v>
      </c>
      <c r="U56" s="3"/>
      <c r="V56" s="3"/>
      <c r="W56" s="2">
        <f t="shared" si="47"/>
        <v>0</v>
      </c>
      <c r="Y56" s="39" t="s">
        <v>49</v>
      </c>
      <c r="Z56" s="16" t="s">
        <v>24</v>
      </c>
      <c r="AA56" s="87">
        <f t="shared" si="40"/>
        <v>0</v>
      </c>
      <c r="AB56" s="5">
        <f t="shared" si="40"/>
        <v>0</v>
      </c>
      <c r="AC56" s="2">
        <f t="shared" si="48"/>
        <v>0</v>
      </c>
    </row>
    <row r="57" spans="1:29" s="8" customFormat="1" ht="15" x14ac:dyDescent="0.25">
      <c r="A57" s="137" t="s">
        <v>51</v>
      </c>
      <c r="B57" s="171" t="s">
        <v>145</v>
      </c>
      <c r="C57" s="110">
        <f t="shared" ref="C57:V57" si="49">SUM(C51:C56)</f>
        <v>0</v>
      </c>
      <c r="D57" s="110">
        <f t="shared" si="49"/>
        <v>0</v>
      </c>
      <c r="E57" s="155">
        <f t="shared" si="41"/>
        <v>0</v>
      </c>
      <c r="F57" s="110">
        <f t="shared" si="49"/>
        <v>0</v>
      </c>
      <c r="G57" s="110">
        <f t="shared" si="49"/>
        <v>0</v>
      </c>
      <c r="H57" s="155">
        <f t="shared" si="42"/>
        <v>0</v>
      </c>
      <c r="I57" s="110">
        <f t="shared" si="49"/>
        <v>0</v>
      </c>
      <c r="J57" s="110">
        <f t="shared" si="49"/>
        <v>0</v>
      </c>
      <c r="K57" s="155">
        <f t="shared" si="43"/>
        <v>0</v>
      </c>
      <c r="L57" s="110">
        <f t="shared" si="49"/>
        <v>0</v>
      </c>
      <c r="M57" s="110">
        <f t="shared" si="49"/>
        <v>0</v>
      </c>
      <c r="N57" s="155">
        <f t="shared" si="44"/>
        <v>0</v>
      </c>
      <c r="O57" s="110">
        <f t="shared" si="49"/>
        <v>0</v>
      </c>
      <c r="P57" s="110">
        <f t="shared" si="49"/>
        <v>0</v>
      </c>
      <c r="Q57" s="155">
        <f t="shared" si="45"/>
        <v>0</v>
      </c>
      <c r="R57" s="110">
        <f t="shared" si="49"/>
        <v>0</v>
      </c>
      <c r="S57" s="110">
        <f t="shared" si="49"/>
        <v>0</v>
      </c>
      <c r="T57" s="155">
        <f t="shared" si="46"/>
        <v>0</v>
      </c>
      <c r="U57" s="110">
        <f t="shared" si="49"/>
        <v>0</v>
      </c>
      <c r="V57" s="110">
        <f t="shared" si="49"/>
        <v>0</v>
      </c>
      <c r="W57" s="155">
        <f t="shared" si="47"/>
        <v>0</v>
      </c>
      <c r="Y57" s="32" t="s">
        <v>51</v>
      </c>
      <c r="Z57" s="24" t="s">
        <v>145</v>
      </c>
      <c r="AA57" s="50">
        <f t="shared" ref="AA57:AB57" si="50">SUM(AA51:AA56)</f>
        <v>0</v>
      </c>
      <c r="AB57" s="82">
        <f t="shared" si="50"/>
        <v>0</v>
      </c>
      <c r="AC57" s="155">
        <f t="shared" si="48"/>
        <v>0</v>
      </c>
    </row>
    <row r="58" spans="1:29" s="19" customFormat="1" ht="16.5" thickBot="1" x14ac:dyDescent="0.3">
      <c r="A58" s="141" t="s">
        <v>53</v>
      </c>
      <c r="B58" s="189" t="s">
        <v>146</v>
      </c>
      <c r="C58" s="111">
        <f t="shared" ref="C58:V58" si="51">C49-C57</f>
        <v>0</v>
      </c>
      <c r="D58" s="111">
        <f t="shared" si="51"/>
        <v>0</v>
      </c>
      <c r="E58" s="156">
        <f t="shared" si="41"/>
        <v>0</v>
      </c>
      <c r="F58" s="111">
        <f t="shared" si="51"/>
        <v>0</v>
      </c>
      <c r="G58" s="111">
        <f t="shared" si="51"/>
        <v>0</v>
      </c>
      <c r="H58" s="156">
        <f t="shared" si="42"/>
        <v>0</v>
      </c>
      <c r="I58" s="111">
        <f t="shared" si="51"/>
        <v>0</v>
      </c>
      <c r="J58" s="111">
        <f t="shared" si="51"/>
        <v>0</v>
      </c>
      <c r="K58" s="156">
        <f t="shared" si="43"/>
        <v>0</v>
      </c>
      <c r="L58" s="111">
        <f t="shared" si="51"/>
        <v>0</v>
      </c>
      <c r="M58" s="111">
        <f t="shared" si="51"/>
        <v>0</v>
      </c>
      <c r="N58" s="156">
        <f t="shared" si="44"/>
        <v>0</v>
      </c>
      <c r="O58" s="111">
        <f t="shared" si="51"/>
        <v>0</v>
      </c>
      <c r="P58" s="111">
        <f t="shared" si="51"/>
        <v>0</v>
      </c>
      <c r="Q58" s="156">
        <f t="shared" si="45"/>
        <v>0</v>
      </c>
      <c r="R58" s="111">
        <f t="shared" si="51"/>
        <v>0</v>
      </c>
      <c r="S58" s="111">
        <f t="shared" si="51"/>
        <v>0</v>
      </c>
      <c r="T58" s="156">
        <f t="shared" si="46"/>
        <v>0</v>
      </c>
      <c r="U58" s="111">
        <f t="shared" si="51"/>
        <v>0</v>
      </c>
      <c r="V58" s="111">
        <f t="shared" si="51"/>
        <v>0</v>
      </c>
      <c r="W58" s="156">
        <f t="shared" si="47"/>
        <v>0</v>
      </c>
      <c r="Y58" s="36" t="s">
        <v>53</v>
      </c>
      <c r="Z58" s="26" t="s">
        <v>158</v>
      </c>
      <c r="AA58" s="88">
        <f t="shared" ref="AA58:AB58" si="52">AA49-AA57</f>
        <v>0</v>
      </c>
      <c r="AB58" s="37">
        <f t="shared" si="52"/>
        <v>0</v>
      </c>
      <c r="AC58" s="156">
        <f t="shared" si="48"/>
        <v>0</v>
      </c>
    </row>
    <row r="59" spans="1:29" s="8" customFormat="1" ht="18.75" thickBot="1" x14ac:dyDescent="0.3">
      <c r="A59" s="40" t="s">
        <v>55</v>
      </c>
      <c r="B59" s="177" t="s">
        <v>147</v>
      </c>
      <c r="C59" s="113">
        <f>C37+C58</f>
        <v>0</v>
      </c>
      <c r="D59" s="113">
        <f>D37+D58</f>
        <v>0</v>
      </c>
      <c r="E59" s="158">
        <f t="shared" si="41"/>
        <v>0</v>
      </c>
      <c r="F59" s="113">
        <f t="shared" ref="F59:V59" si="53">F37+F58</f>
        <v>-142800</v>
      </c>
      <c r="G59" s="113">
        <f t="shared" si="53"/>
        <v>0</v>
      </c>
      <c r="H59" s="158">
        <f t="shared" si="42"/>
        <v>142800</v>
      </c>
      <c r="I59" s="113">
        <f t="shared" si="53"/>
        <v>24655</v>
      </c>
      <c r="J59" s="113">
        <f t="shared" si="53"/>
        <v>0</v>
      </c>
      <c r="K59" s="158">
        <f t="shared" si="43"/>
        <v>-24655</v>
      </c>
      <c r="L59" s="113">
        <f t="shared" si="53"/>
        <v>5800</v>
      </c>
      <c r="M59" s="113">
        <f t="shared" si="53"/>
        <v>0</v>
      </c>
      <c r="N59" s="158">
        <f t="shared" si="44"/>
        <v>-5800</v>
      </c>
      <c r="O59" s="113">
        <f t="shared" si="53"/>
        <v>5550</v>
      </c>
      <c r="P59" s="113">
        <f t="shared" si="53"/>
        <v>0</v>
      </c>
      <c r="Q59" s="158">
        <f t="shared" si="45"/>
        <v>-5550</v>
      </c>
      <c r="R59" s="113">
        <f t="shared" si="53"/>
        <v>-200</v>
      </c>
      <c r="S59" s="113">
        <f t="shared" si="53"/>
        <v>0</v>
      </c>
      <c r="T59" s="158">
        <f t="shared" si="46"/>
        <v>200</v>
      </c>
      <c r="U59" s="113">
        <f t="shared" si="53"/>
        <v>0</v>
      </c>
      <c r="V59" s="113">
        <f t="shared" si="53"/>
        <v>0</v>
      </c>
      <c r="W59" s="158">
        <f t="shared" si="47"/>
        <v>0</v>
      </c>
      <c r="Y59" s="40" t="s">
        <v>55</v>
      </c>
      <c r="Z59" s="27" t="s">
        <v>135</v>
      </c>
      <c r="AA59" s="51">
        <f t="shared" ref="AA59:AB59" si="54">AA37+AA58</f>
        <v>-106995</v>
      </c>
      <c r="AB59" s="43">
        <f t="shared" si="54"/>
        <v>0</v>
      </c>
      <c r="AC59" s="158">
        <f t="shared" si="48"/>
        <v>106995</v>
      </c>
    </row>
    <row r="60" spans="1:29" s="49" customFormat="1" ht="7.5" customHeight="1" x14ac:dyDescent="0.25">
      <c r="A60" s="44"/>
      <c r="B60" s="173"/>
      <c r="C60" s="112"/>
      <c r="D60" s="112"/>
      <c r="E60" s="47"/>
      <c r="F60" s="112"/>
      <c r="G60" s="112"/>
      <c r="H60" s="47"/>
      <c r="I60" s="112"/>
      <c r="J60" s="112"/>
      <c r="K60" s="47"/>
      <c r="L60" s="112"/>
      <c r="M60" s="112"/>
      <c r="N60" s="47"/>
      <c r="O60" s="112"/>
      <c r="P60" s="112"/>
      <c r="Q60" s="47"/>
      <c r="R60" s="112"/>
      <c r="S60" s="112"/>
      <c r="T60" s="47"/>
      <c r="U60" s="112"/>
      <c r="V60" s="112"/>
      <c r="W60" s="47"/>
      <c r="Y60" s="44"/>
      <c r="Z60" s="45"/>
      <c r="AA60" s="89"/>
      <c r="AB60" s="48"/>
      <c r="AC60" s="47"/>
    </row>
    <row r="61" spans="1:29" s="8" customFormat="1" ht="18" x14ac:dyDescent="0.25">
      <c r="A61" s="38" t="s">
        <v>57</v>
      </c>
      <c r="B61" s="174" t="s">
        <v>148</v>
      </c>
      <c r="C61" s="11"/>
      <c r="D61" s="125"/>
      <c r="E61" s="10"/>
      <c r="F61" s="11"/>
      <c r="G61" s="125"/>
      <c r="H61" s="10"/>
      <c r="I61" s="11"/>
      <c r="J61" s="125"/>
      <c r="K61" s="10"/>
      <c r="L61" s="11"/>
      <c r="M61" s="125"/>
      <c r="N61" s="10"/>
      <c r="O61" s="11"/>
      <c r="P61" s="125"/>
      <c r="Q61" s="10"/>
      <c r="R61" s="11"/>
      <c r="S61" s="125"/>
      <c r="T61" s="10"/>
      <c r="U61" s="11"/>
      <c r="V61" s="125"/>
      <c r="W61" s="10"/>
      <c r="Y61" s="38" t="s">
        <v>57</v>
      </c>
      <c r="Z61" s="21" t="s">
        <v>148</v>
      </c>
      <c r="AA61" s="85"/>
      <c r="AB61" s="12"/>
      <c r="AC61" s="10"/>
    </row>
    <row r="62" spans="1:29" s="8" customFormat="1" ht="15" x14ac:dyDescent="0.25">
      <c r="A62" s="30" t="s">
        <v>58</v>
      </c>
      <c r="B62" s="166" t="s">
        <v>4</v>
      </c>
      <c r="C62" s="11"/>
      <c r="D62" s="125"/>
      <c r="E62" s="10"/>
      <c r="F62" s="11"/>
      <c r="G62" s="125"/>
      <c r="H62" s="10"/>
      <c r="I62" s="11"/>
      <c r="J62" s="125"/>
      <c r="K62" s="10"/>
      <c r="L62" s="11"/>
      <c r="M62" s="125"/>
      <c r="N62" s="10"/>
      <c r="O62" s="11"/>
      <c r="P62" s="125"/>
      <c r="Q62" s="10"/>
      <c r="R62" s="11"/>
      <c r="S62" s="125"/>
      <c r="T62" s="10"/>
      <c r="U62" s="11"/>
      <c r="V62" s="125"/>
      <c r="W62" s="10"/>
      <c r="Y62" s="30" t="s">
        <v>58</v>
      </c>
      <c r="Z62" s="22" t="s">
        <v>4</v>
      </c>
      <c r="AA62" s="85"/>
      <c r="AB62" s="12"/>
      <c r="AC62" s="10"/>
    </row>
    <row r="63" spans="1:29" x14ac:dyDescent="0.2">
      <c r="A63" s="39" t="s">
        <v>56</v>
      </c>
      <c r="B63" s="175" t="s">
        <v>60</v>
      </c>
      <c r="C63" s="109"/>
      <c r="D63" s="127"/>
      <c r="E63" s="7">
        <f>D63-C63</f>
        <v>0</v>
      </c>
      <c r="F63" s="109"/>
      <c r="G63" s="127"/>
      <c r="H63" s="7">
        <f>G63-F63</f>
        <v>0</v>
      </c>
      <c r="I63" s="109"/>
      <c r="J63" s="127"/>
      <c r="K63" s="7">
        <f>J63-I63</f>
        <v>0</v>
      </c>
      <c r="L63" s="109"/>
      <c r="M63" s="127"/>
      <c r="N63" s="7">
        <f>M63-L63</f>
        <v>0</v>
      </c>
      <c r="O63" s="109"/>
      <c r="P63" s="127"/>
      <c r="Q63" s="7">
        <f>P63-O63</f>
        <v>0</v>
      </c>
      <c r="R63" s="109"/>
      <c r="S63" s="127"/>
      <c r="T63" s="7">
        <f>S63-R63</f>
        <v>0</v>
      </c>
      <c r="U63" s="109"/>
      <c r="V63" s="127"/>
      <c r="W63" s="7">
        <f>V63-U63</f>
        <v>0</v>
      </c>
      <c r="Y63" s="39" t="s">
        <v>56</v>
      </c>
      <c r="Z63" s="16" t="s">
        <v>60</v>
      </c>
      <c r="AA63" s="86">
        <f t="shared" ref="AA63:AB67" si="55">C63+F63+I63+L63+O63+R63+U63</f>
        <v>0</v>
      </c>
      <c r="AB63" s="41">
        <f t="shared" si="55"/>
        <v>0</v>
      </c>
      <c r="AC63" s="7">
        <f>AB63-AA63</f>
        <v>0</v>
      </c>
    </row>
    <row r="64" spans="1:29" x14ac:dyDescent="0.2">
      <c r="A64" s="39" t="s">
        <v>104</v>
      </c>
      <c r="B64" s="175" t="s">
        <v>62</v>
      </c>
      <c r="C64" s="109"/>
      <c r="D64" s="127"/>
      <c r="E64" s="7">
        <f t="shared" ref="E64:E68" si="56">D64-C64</f>
        <v>0</v>
      </c>
      <c r="F64" s="109"/>
      <c r="G64" s="127"/>
      <c r="H64" s="7">
        <f t="shared" ref="H64:H68" si="57">G64-F64</f>
        <v>0</v>
      </c>
      <c r="I64" s="109"/>
      <c r="J64" s="127"/>
      <c r="K64" s="7">
        <f t="shared" ref="K64:K68" si="58">J64-I64</f>
        <v>0</v>
      </c>
      <c r="L64" s="109"/>
      <c r="M64" s="127"/>
      <c r="N64" s="7">
        <f t="shared" ref="N64:N68" si="59">M64-L64</f>
        <v>0</v>
      </c>
      <c r="O64" s="109"/>
      <c r="P64" s="127"/>
      <c r="Q64" s="7">
        <f t="shared" ref="Q64:Q68" si="60">P64-O64</f>
        <v>0</v>
      </c>
      <c r="R64" s="109"/>
      <c r="S64" s="127"/>
      <c r="T64" s="7">
        <f t="shared" ref="T64:T68" si="61">S64-R64</f>
        <v>0</v>
      </c>
      <c r="U64" s="109"/>
      <c r="V64" s="127"/>
      <c r="W64" s="7">
        <f t="shared" ref="W64:W68" si="62">V64-U64</f>
        <v>0</v>
      </c>
      <c r="Y64" s="39" t="s">
        <v>104</v>
      </c>
      <c r="Z64" s="16" t="s">
        <v>62</v>
      </c>
      <c r="AA64" s="86">
        <f t="shared" si="55"/>
        <v>0</v>
      </c>
      <c r="AB64" s="41">
        <f t="shared" si="55"/>
        <v>0</v>
      </c>
      <c r="AC64" s="7">
        <f t="shared" ref="AC64:AC68" si="63">AB64-AA64</f>
        <v>0</v>
      </c>
    </row>
    <row r="65" spans="1:29" x14ac:dyDescent="0.2">
      <c r="A65" s="39" t="s">
        <v>105</v>
      </c>
      <c r="B65" s="175" t="s">
        <v>64</v>
      </c>
      <c r="C65" s="109"/>
      <c r="D65" s="127"/>
      <c r="E65" s="7">
        <f t="shared" si="56"/>
        <v>0</v>
      </c>
      <c r="F65" s="109"/>
      <c r="G65" s="127"/>
      <c r="H65" s="7">
        <f t="shared" si="57"/>
        <v>0</v>
      </c>
      <c r="I65" s="109"/>
      <c r="J65" s="127"/>
      <c r="K65" s="7">
        <f t="shared" si="58"/>
        <v>0</v>
      </c>
      <c r="L65" s="109"/>
      <c r="M65" s="127"/>
      <c r="N65" s="7">
        <f t="shared" si="59"/>
        <v>0</v>
      </c>
      <c r="O65" s="109"/>
      <c r="P65" s="127"/>
      <c r="Q65" s="7">
        <f t="shared" si="60"/>
        <v>0</v>
      </c>
      <c r="R65" s="109"/>
      <c r="S65" s="127"/>
      <c r="T65" s="7">
        <f t="shared" si="61"/>
        <v>0</v>
      </c>
      <c r="U65" s="109"/>
      <c r="V65" s="127"/>
      <c r="W65" s="7">
        <f t="shared" si="62"/>
        <v>0</v>
      </c>
      <c r="Y65" s="39" t="s">
        <v>105</v>
      </c>
      <c r="Z65" s="16" t="s">
        <v>64</v>
      </c>
      <c r="AA65" s="86">
        <f t="shared" si="55"/>
        <v>0</v>
      </c>
      <c r="AB65" s="41">
        <f t="shared" si="55"/>
        <v>0</v>
      </c>
      <c r="AC65" s="7">
        <f t="shared" si="63"/>
        <v>0</v>
      </c>
    </row>
    <row r="66" spans="1:29" x14ac:dyDescent="0.2">
      <c r="A66" s="39" t="s">
        <v>59</v>
      </c>
      <c r="B66" s="178" t="s">
        <v>66</v>
      </c>
      <c r="C66" s="109"/>
      <c r="D66" s="127"/>
      <c r="E66" s="7">
        <f t="shared" si="56"/>
        <v>0</v>
      </c>
      <c r="F66" s="109"/>
      <c r="G66" s="127"/>
      <c r="H66" s="7">
        <f t="shared" si="57"/>
        <v>0</v>
      </c>
      <c r="I66" s="109"/>
      <c r="J66" s="127"/>
      <c r="K66" s="7">
        <f t="shared" si="58"/>
        <v>0</v>
      </c>
      <c r="L66" s="109"/>
      <c r="M66" s="127"/>
      <c r="N66" s="7">
        <f t="shared" si="59"/>
        <v>0</v>
      </c>
      <c r="O66" s="109"/>
      <c r="P66" s="127"/>
      <c r="Q66" s="7">
        <f t="shared" si="60"/>
        <v>0</v>
      </c>
      <c r="R66" s="109"/>
      <c r="S66" s="127"/>
      <c r="T66" s="7">
        <f t="shared" si="61"/>
        <v>0</v>
      </c>
      <c r="U66" s="109"/>
      <c r="V66" s="127"/>
      <c r="W66" s="7">
        <f t="shared" si="62"/>
        <v>0</v>
      </c>
      <c r="Y66" s="39" t="s">
        <v>59</v>
      </c>
      <c r="Z66" s="17" t="s">
        <v>66</v>
      </c>
      <c r="AA66" s="86">
        <f t="shared" si="55"/>
        <v>0</v>
      </c>
      <c r="AB66" s="41">
        <f t="shared" si="55"/>
        <v>0</v>
      </c>
      <c r="AC66" s="7">
        <f t="shared" si="63"/>
        <v>0</v>
      </c>
    </row>
    <row r="67" spans="1:29" x14ac:dyDescent="0.2">
      <c r="A67" s="39" t="s">
        <v>61</v>
      </c>
      <c r="B67" s="175" t="s">
        <v>13</v>
      </c>
      <c r="C67" s="109"/>
      <c r="D67" s="127"/>
      <c r="E67" s="7">
        <f t="shared" si="56"/>
        <v>0</v>
      </c>
      <c r="F67" s="109"/>
      <c r="G67" s="127"/>
      <c r="H67" s="7">
        <f t="shared" si="57"/>
        <v>0</v>
      </c>
      <c r="I67" s="109"/>
      <c r="J67" s="127"/>
      <c r="K67" s="7">
        <f t="shared" si="58"/>
        <v>0</v>
      </c>
      <c r="L67" s="109"/>
      <c r="M67" s="127"/>
      <c r="N67" s="7">
        <f t="shared" si="59"/>
        <v>0</v>
      </c>
      <c r="O67" s="109"/>
      <c r="P67" s="127"/>
      <c r="Q67" s="7">
        <f t="shared" si="60"/>
        <v>0</v>
      </c>
      <c r="R67" s="109"/>
      <c r="S67" s="127"/>
      <c r="T67" s="7">
        <f t="shared" si="61"/>
        <v>0</v>
      </c>
      <c r="U67" s="109"/>
      <c r="V67" s="127"/>
      <c r="W67" s="7">
        <f t="shared" si="62"/>
        <v>0</v>
      </c>
      <c r="Y67" s="39" t="s">
        <v>61</v>
      </c>
      <c r="Z67" s="16" t="s">
        <v>13</v>
      </c>
      <c r="AA67" s="86">
        <f t="shared" si="55"/>
        <v>0</v>
      </c>
      <c r="AB67" s="41">
        <f t="shared" si="55"/>
        <v>0</v>
      </c>
      <c r="AC67" s="7">
        <f t="shared" si="63"/>
        <v>0</v>
      </c>
    </row>
    <row r="68" spans="1:29" s="8" customFormat="1" ht="15" x14ac:dyDescent="0.25">
      <c r="A68" s="32" t="s">
        <v>63</v>
      </c>
      <c r="B68" s="168" t="s">
        <v>149</v>
      </c>
      <c r="C68" s="110">
        <f t="shared" ref="C68:V68" si="64">SUM(C63:C67)</f>
        <v>0</v>
      </c>
      <c r="D68" s="110">
        <f t="shared" si="64"/>
        <v>0</v>
      </c>
      <c r="E68" s="155">
        <f t="shared" si="56"/>
        <v>0</v>
      </c>
      <c r="F68" s="110">
        <f t="shared" si="64"/>
        <v>0</v>
      </c>
      <c r="G68" s="110">
        <f t="shared" si="64"/>
        <v>0</v>
      </c>
      <c r="H68" s="155">
        <f t="shared" si="57"/>
        <v>0</v>
      </c>
      <c r="I68" s="110">
        <f t="shared" si="64"/>
        <v>0</v>
      </c>
      <c r="J68" s="110">
        <f t="shared" si="64"/>
        <v>0</v>
      </c>
      <c r="K68" s="155">
        <f t="shared" si="58"/>
        <v>0</v>
      </c>
      <c r="L68" s="110">
        <f t="shared" si="64"/>
        <v>0</v>
      </c>
      <c r="M68" s="110">
        <f t="shared" si="64"/>
        <v>0</v>
      </c>
      <c r="N68" s="155">
        <f t="shared" si="59"/>
        <v>0</v>
      </c>
      <c r="O68" s="110">
        <f t="shared" si="64"/>
        <v>0</v>
      </c>
      <c r="P68" s="110">
        <f t="shared" si="64"/>
        <v>0</v>
      </c>
      <c r="Q68" s="155">
        <f t="shared" si="60"/>
        <v>0</v>
      </c>
      <c r="R68" s="110">
        <f t="shared" si="64"/>
        <v>0</v>
      </c>
      <c r="S68" s="110">
        <f t="shared" si="64"/>
        <v>0</v>
      </c>
      <c r="T68" s="155">
        <f t="shared" si="61"/>
        <v>0</v>
      </c>
      <c r="U68" s="110">
        <f t="shared" si="64"/>
        <v>0</v>
      </c>
      <c r="V68" s="110">
        <f t="shared" si="64"/>
        <v>0</v>
      </c>
      <c r="W68" s="155">
        <f t="shared" si="62"/>
        <v>0</v>
      </c>
      <c r="Y68" s="32" t="s">
        <v>63</v>
      </c>
      <c r="Z68" s="24" t="s">
        <v>149</v>
      </c>
      <c r="AA68" s="50">
        <f t="shared" ref="AA68:AB68" si="65">SUM(AA63:AA67)</f>
        <v>0</v>
      </c>
      <c r="AB68" s="82">
        <f t="shared" si="65"/>
        <v>0</v>
      </c>
      <c r="AC68" s="155">
        <f t="shared" si="63"/>
        <v>0</v>
      </c>
    </row>
    <row r="69" spans="1:29" s="8" customFormat="1" ht="15" x14ac:dyDescent="0.25">
      <c r="A69" s="30" t="s">
        <v>18</v>
      </c>
      <c r="B69" s="166" t="s">
        <v>5</v>
      </c>
      <c r="C69" s="11"/>
      <c r="D69" s="11"/>
      <c r="E69" s="117"/>
      <c r="F69" s="11"/>
      <c r="G69" s="11"/>
      <c r="H69" s="117"/>
      <c r="I69" s="11"/>
      <c r="J69" s="11"/>
      <c r="K69" s="117"/>
      <c r="L69" s="11"/>
      <c r="M69" s="11"/>
      <c r="N69" s="117"/>
      <c r="O69" s="11"/>
      <c r="P69" s="11"/>
      <c r="Q69" s="117"/>
      <c r="R69" s="11"/>
      <c r="S69" s="11"/>
      <c r="T69" s="117"/>
      <c r="U69" s="11"/>
      <c r="V69" s="11"/>
      <c r="W69" s="117"/>
      <c r="Y69" s="30" t="s">
        <v>18</v>
      </c>
      <c r="Z69" s="22" t="s">
        <v>5</v>
      </c>
      <c r="AA69" s="85"/>
      <c r="AB69" s="33"/>
      <c r="AC69" s="117"/>
    </row>
    <row r="70" spans="1:29" x14ac:dyDescent="0.2">
      <c r="A70" s="39" t="s">
        <v>65</v>
      </c>
      <c r="B70" s="175" t="s">
        <v>70</v>
      </c>
      <c r="C70" s="3"/>
      <c r="D70" s="3"/>
      <c r="E70" s="2">
        <f>D70-C70</f>
        <v>0</v>
      </c>
      <c r="F70" s="3"/>
      <c r="G70" s="3"/>
      <c r="H70" s="2">
        <f>G70-F70</f>
        <v>0</v>
      </c>
      <c r="I70" s="3"/>
      <c r="J70" s="3"/>
      <c r="K70" s="2">
        <f>J70-I70</f>
        <v>0</v>
      </c>
      <c r="L70" s="3"/>
      <c r="M70" s="3"/>
      <c r="N70" s="2">
        <f>M70-L70</f>
        <v>0</v>
      </c>
      <c r="O70" s="3"/>
      <c r="P70" s="3"/>
      <c r="Q70" s="2">
        <f>P70-O70</f>
        <v>0</v>
      </c>
      <c r="R70" s="3"/>
      <c r="S70" s="3"/>
      <c r="T70" s="2">
        <f>S70-R70</f>
        <v>0</v>
      </c>
      <c r="U70" s="3"/>
      <c r="V70" s="3"/>
      <c r="W70" s="2">
        <f>V70-U70</f>
        <v>0</v>
      </c>
      <c r="Y70" s="39" t="s">
        <v>65</v>
      </c>
      <c r="Z70" s="16" t="s">
        <v>70</v>
      </c>
      <c r="AA70" s="87">
        <f t="shared" ref="AA70:AB76" si="66">C70+F70+I70+L70+O70+R70+U70</f>
        <v>0</v>
      </c>
      <c r="AB70" s="5">
        <f t="shared" si="66"/>
        <v>0</v>
      </c>
      <c r="AC70" s="2">
        <f>AB70-AA70</f>
        <v>0</v>
      </c>
    </row>
    <row r="71" spans="1:29" x14ac:dyDescent="0.2">
      <c r="A71" s="39" t="s">
        <v>67</v>
      </c>
      <c r="B71" s="175" t="s">
        <v>72</v>
      </c>
      <c r="C71" s="3"/>
      <c r="D71" s="3"/>
      <c r="E71" s="2">
        <f t="shared" ref="E71:E79" si="67">D71-C71</f>
        <v>0</v>
      </c>
      <c r="F71" s="3"/>
      <c r="G71" s="3"/>
      <c r="H71" s="2">
        <f t="shared" ref="H71:H79" si="68">G71-F71</f>
        <v>0</v>
      </c>
      <c r="I71" s="3"/>
      <c r="J71" s="3"/>
      <c r="K71" s="2">
        <f t="shared" ref="K71:K79" si="69">J71-I71</f>
        <v>0</v>
      </c>
      <c r="L71" s="3"/>
      <c r="M71" s="3"/>
      <c r="N71" s="2">
        <f t="shared" ref="N71:N79" si="70">M71-L71</f>
        <v>0</v>
      </c>
      <c r="O71" s="3"/>
      <c r="P71" s="3"/>
      <c r="Q71" s="2">
        <f t="shared" ref="Q71:Q79" si="71">P71-O71</f>
        <v>0</v>
      </c>
      <c r="R71" s="3"/>
      <c r="S71" s="3"/>
      <c r="T71" s="2">
        <f t="shared" ref="T71:T79" si="72">S71-R71</f>
        <v>0</v>
      </c>
      <c r="U71" s="3"/>
      <c r="V71" s="3"/>
      <c r="W71" s="2">
        <f t="shared" ref="W71:W79" si="73">V71-U71</f>
        <v>0</v>
      </c>
      <c r="Y71" s="39" t="s">
        <v>67</v>
      </c>
      <c r="Z71" s="16" t="s">
        <v>72</v>
      </c>
      <c r="AA71" s="87">
        <f t="shared" si="66"/>
        <v>0</v>
      </c>
      <c r="AB71" s="5">
        <f t="shared" si="66"/>
        <v>0</v>
      </c>
      <c r="AC71" s="2">
        <f t="shared" ref="AC71:AC79" si="74">AB71-AA71</f>
        <v>0</v>
      </c>
    </row>
    <row r="72" spans="1:29" x14ac:dyDescent="0.2">
      <c r="A72" s="39" t="s">
        <v>68</v>
      </c>
      <c r="B72" s="175" t="s">
        <v>74</v>
      </c>
      <c r="C72" s="3"/>
      <c r="D72" s="3"/>
      <c r="E72" s="2">
        <f t="shared" si="67"/>
        <v>0</v>
      </c>
      <c r="F72" s="3"/>
      <c r="G72" s="3"/>
      <c r="H72" s="2">
        <f t="shared" si="68"/>
        <v>0</v>
      </c>
      <c r="I72" s="3"/>
      <c r="J72" s="3"/>
      <c r="K72" s="2">
        <f t="shared" si="69"/>
        <v>0</v>
      </c>
      <c r="L72" s="3"/>
      <c r="M72" s="3"/>
      <c r="N72" s="2">
        <f t="shared" si="70"/>
        <v>0</v>
      </c>
      <c r="O72" s="3"/>
      <c r="P72" s="3"/>
      <c r="Q72" s="2">
        <f t="shared" si="71"/>
        <v>0</v>
      </c>
      <c r="R72" s="3"/>
      <c r="S72" s="3"/>
      <c r="T72" s="2">
        <f t="shared" si="72"/>
        <v>0</v>
      </c>
      <c r="U72" s="3"/>
      <c r="V72" s="3"/>
      <c r="W72" s="2">
        <f t="shared" si="73"/>
        <v>0</v>
      </c>
      <c r="Y72" s="39" t="s">
        <v>68</v>
      </c>
      <c r="Z72" s="16" t="s">
        <v>74</v>
      </c>
      <c r="AA72" s="87">
        <f t="shared" si="66"/>
        <v>0</v>
      </c>
      <c r="AB72" s="5">
        <f t="shared" si="66"/>
        <v>0</v>
      </c>
      <c r="AC72" s="2">
        <f t="shared" si="74"/>
        <v>0</v>
      </c>
    </row>
    <row r="73" spans="1:29" x14ac:dyDescent="0.2">
      <c r="A73" s="39" t="s">
        <v>69</v>
      </c>
      <c r="B73" s="175" t="s">
        <v>76</v>
      </c>
      <c r="C73" s="3"/>
      <c r="D73" s="3"/>
      <c r="E73" s="2">
        <f t="shared" si="67"/>
        <v>0</v>
      </c>
      <c r="F73" s="3"/>
      <c r="G73" s="3"/>
      <c r="H73" s="2">
        <f t="shared" si="68"/>
        <v>0</v>
      </c>
      <c r="I73" s="3"/>
      <c r="J73" s="3"/>
      <c r="K73" s="2">
        <f t="shared" si="69"/>
        <v>0</v>
      </c>
      <c r="L73" s="3"/>
      <c r="M73" s="3"/>
      <c r="N73" s="2">
        <f t="shared" si="70"/>
        <v>0</v>
      </c>
      <c r="O73" s="3"/>
      <c r="P73" s="3"/>
      <c r="Q73" s="2">
        <f t="shared" si="71"/>
        <v>0</v>
      </c>
      <c r="R73" s="3"/>
      <c r="S73" s="3"/>
      <c r="T73" s="2">
        <f t="shared" si="72"/>
        <v>0</v>
      </c>
      <c r="U73" s="3"/>
      <c r="V73" s="3"/>
      <c r="W73" s="2">
        <f t="shared" si="73"/>
        <v>0</v>
      </c>
      <c r="Y73" s="39" t="s">
        <v>69</v>
      </c>
      <c r="Z73" s="16" t="s">
        <v>76</v>
      </c>
      <c r="AA73" s="87">
        <f t="shared" si="66"/>
        <v>0</v>
      </c>
      <c r="AB73" s="5">
        <f t="shared" si="66"/>
        <v>0</v>
      </c>
      <c r="AC73" s="2">
        <f t="shared" si="74"/>
        <v>0</v>
      </c>
    </row>
    <row r="74" spans="1:29" x14ac:dyDescent="0.2">
      <c r="A74" s="39" t="s">
        <v>71</v>
      </c>
      <c r="B74" s="178" t="s">
        <v>78</v>
      </c>
      <c r="C74" s="3"/>
      <c r="D74" s="3"/>
      <c r="E74" s="2">
        <f t="shared" si="67"/>
        <v>0</v>
      </c>
      <c r="F74" s="3"/>
      <c r="G74" s="3"/>
      <c r="H74" s="2">
        <f t="shared" si="68"/>
        <v>0</v>
      </c>
      <c r="I74" s="3"/>
      <c r="J74" s="3"/>
      <c r="K74" s="2">
        <f t="shared" si="69"/>
        <v>0</v>
      </c>
      <c r="L74" s="3"/>
      <c r="M74" s="3"/>
      <c r="N74" s="2">
        <f t="shared" si="70"/>
        <v>0</v>
      </c>
      <c r="O74" s="3"/>
      <c r="P74" s="3"/>
      <c r="Q74" s="2">
        <f t="shared" si="71"/>
        <v>0</v>
      </c>
      <c r="R74" s="3"/>
      <c r="S74" s="3"/>
      <c r="T74" s="2">
        <f t="shared" si="72"/>
        <v>0</v>
      </c>
      <c r="U74" s="3"/>
      <c r="V74" s="3"/>
      <c r="W74" s="2">
        <f t="shared" si="73"/>
        <v>0</v>
      </c>
      <c r="Y74" s="39" t="s">
        <v>71</v>
      </c>
      <c r="Z74" s="17" t="s">
        <v>78</v>
      </c>
      <c r="AA74" s="87">
        <f t="shared" si="66"/>
        <v>0</v>
      </c>
      <c r="AB74" s="5">
        <f t="shared" si="66"/>
        <v>0</v>
      </c>
      <c r="AC74" s="2">
        <f t="shared" si="74"/>
        <v>0</v>
      </c>
    </row>
    <row r="75" spans="1:29" x14ac:dyDescent="0.2">
      <c r="A75" s="39" t="s">
        <v>73</v>
      </c>
      <c r="B75" s="178" t="s">
        <v>80</v>
      </c>
      <c r="C75" s="3"/>
      <c r="D75" s="3"/>
      <c r="E75" s="2">
        <f t="shared" si="67"/>
        <v>0</v>
      </c>
      <c r="F75" s="3"/>
      <c r="G75" s="3"/>
      <c r="H75" s="2">
        <f t="shared" si="68"/>
        <v>0</v>
      </c>
      <c r="I75" s="3"/>
      <c r="J75" s="3"/>
      <c r="K75" s="2">
        <f t="shared" si="69"/>
        <v>0</v>
      </c>
      <c r="L75" s="3"/>
      <c r="M75" s="3"/>
      <c r="N75" s="2">
        <f t="shared" si="70"/>
        <v>0</v>
      </c>
      <c r="O75" s="3"/>
      <c r="P75" s="3"/>
      <c r="Q75" s="2">
        <f t="shared" si="71"/>
        <v>0</v>
      </c>
      <c r="R75" s="3"/>
      <c r="S75" s="3"/>
      <c r="T75" s="2">
        <f t="shared" si="72"/>
        <v>0</v>
      </c>
      <c r="U75" s="3"/>
      <c r="V75" s="3"/>
      <c r="W75" s="2">
        <f t="shared" si="73"/>
        <v>0</v>
      </c>
      <c r="Y75" s="39" t="s">
        <v>73</v>
      </c>
      <c r="Z75" s="17" t="s">
        <v>80</v>
      </c>
      <c r="AA75" s="87">
        <f t="shared" si="66"/>
        <v>0</v>
      </c>
      <c r="AB75" s="5">
        <f t="shared" si="66"/>
        <v>0</v>
      </c>
      <c r="AC75" s="2">
        <f t="shared" si="74"/>
        <v>0</v>
      </c>
    </row>
    <row r="76" spans="1:29" x14ac:dyDescent="0.2">
      <c r="A76" s="39" t="s">
        <v>75</v>
      </c>
      <c r="B76" s="178" t="s">
        <v>82</v>
      </c>
      <c r="C76" s="3"/>
      <c r="D76" s="3"/>
      <c r="E76" s="2">
        <f t="shared" si="67"/>
        <v>0</v>
      </c>
      <c r="F76" s="3"/>
      <c r="G76" s="3"/>
      <c r="H76" s="2">
        <f t="shared" si="68"/>
        <v>0</v>
      </c>
      <c r="I76" s="3"/>
      <c r="J76" s="3"/>
      <c r="K76" s="2">
        <f t="shared" si="69"/>
        <v>0</v>
      </c>
      <c r="L76" s="3"/>
      <c r="M76" s="3"/>
      <c r="N76" s="2">
        <f t="shared" si="70"/>
        <v>0</v>
      </c>
      <c r="O76" s="3"/>
      <c r="P76" s="3"/>
      <c r="Q76" s="2">
        <f t="shared" si="71"/>
        <v>0</v>
      </c>
      <c r="R76" s="3"/>
      <c r="S76" s="3"/>
      <c r="T76" s="2">
        <f t="shared" si="72"/>
        <v>0</v>
      </c>
      <c r="U76" s="3"/>
      <c r="V76" s="3"/>
      <c r="W76" s="2">
        <f t="shared" si="73"/>
        <v>0</v>
      </c>
      <c r="Y76" s="39" t="s">
        <v>75</v>
      </c>
      <c r="Z76" s="17" t="s">
        <v>82</v>
      </c>
      <c r="AA76" s="87">
        <f t="shared" si="66"/>
        <v>0</v>
      </c>
      <c r="AB76" s="5">
        <f t="shared" si="66"/>
        <v>0</v>
      </c>
      <c r="AC76" s="2">
        <f t="shared" si="74"/>
        <v>0</v>
      </c>
    </row>
    <row r="77" spans="1:29" s="8" customFormat="1" ht="15" x14ac:dyDescent="0.25">
      <c r="A77" s="137" t="s">
        <v>77</v>
      </c>
      <c r="B77" s="171" t="s">
        <v>150</v>
      </c>
      <c r="C77" s="110">
        <f>SUM(C70:C76)</f>
        <v>0</v>
      </c>
      <c r="D77" s="110">
        <f t="shared" ref="D77:U77" si="75">SUM(D70:D76)</f>
        <v>0</v>
      </c>
      <c r="E77" s="155">
        <f t="shared" si="67"/>
        <v>0</v>
      </c>
      <c r="F77" s="110">
        <f t="shared" si="75"/>
        <v>0</v>
      </c>
      <c r="G77" s="110">
        <f t="shared" si="75"/>
        <v>0</v>
      </c>
      <c r="H77" s="155">
        <f t="shared" si="68"/>
        <v>0</v>
      </c>
      <c r="I77" s="110">
        <f t="shared" si="75"/>
        <v>0</v>
      </c>
      <c r="J77" s="110">
        <f t="shared" si="75"/>
        <v>0</v>
      </c>
      <c r="K77" s="155">
        <f t="shared" si="69"/>
        <v>0</v>
      </c>
      <c r="L77" s="110">
        <f t="shared" si="75"/>
        <v>0</v>
      </c>
      <c r="M77" s="110">
        <f t="shared" si="75"/>
        <v>0</v>
      </c>
      <c r="N77" s="155">
        <f t="shared" si="70"/>
        <v>0</v>
      </c>
      <c r="O77" s="110">
        <f t="shared" si="75"/>
        <v>0</v>
      </c>
      <c r="P77" s="110">
        <f t="shared" si="75"/>
        <v>0</v>
      </c>
      <c r="Q77" s="155">
        <f t="shared" si="71"/>
        <v>0</v>
      </c>
      <c r="R77" s="110">
        <f t="shared" si="75"/>
        <v>0</v>
      </c>
      <c r="S77" s="110">
        <f t="shared" si="75"/>
        <v>0</v>
      </c>
      <c r="T77" s="155">
        <f t="shared" si="72"/>
        <v>0</v>
      </c>
      <c r="U77" s="110">
        <f t="shared" si="75"/>
        <v>0</v>
      </c>
      <c r="V77" s="110">
        <f>SUM(V70:V76)</f>
        <v>0</v>
      </c>
      <c r="W77" s="155">
        <f t="shared" si="73"/>
        <v>0</v>
      </c>
      <c r="Y77" s="32" t="s">
        <v>77</v>
      </c>
      <c r="Z77" s="24" t="s">
        <v>150</v>
      </c>
      <c r="AA77" s="50">
        <f t="shared" ref="AA77" si="76">SUM(AA70:AA76)</f>
        <v>0</v>
      </c>
      <c r="AB77" s="82">
        <f>SUM(AB70:AB76)</f>
        <v>0</v>
      </c>
      <c r="AC77" s="155">
        <f t="shared" si="74"/>
        <v>0</v>
      </c>
    </row>
    <row r="78" spans="1:29" s="19" customFormat="1" ht="16.5" thickBot="1" x14ac:dyDescent="0.3">
      <c r="A78" s="141" t="s">
        <v>79</v>
      </c>
      <c r="B78" s="189" t="s">
        <v>151</v>
      </c>
      <c r="C78" s="111">
        <f t="shared" ref="C78:V78" si="77">C68-C77</f>
        <v>0</v>
      </c>
      <c r="D78" s="111">
        <f t="shared" si="77"/>
        <v>0</v>
      </c>
      <c r="E78" s="156">
        <f t="shared" si="67"/>
        <v>0</v>
      </c>
      <c r="F78" s="111">
        <f t="shared" si="77"/>
        <v>0</v>
      </c>
      <c r="G78" s="111">
        <f t="shared" si="77"/>
        <v>0</v>
      </c>
      <c r="H78" s="156">
        <f t="shared" si="68"/>
        <v>0</v>
      </c>
      <c r="I78" s="111">
        <f t="shared" si="77"/>
        <v>0</v>
      </c>
      <c r="J78" s="111">
        <f t="shared" si="77"/>
        <v>0</v>
      </c>
      <c r="K78" s="156">
        <f t="shared" si="69"/>
        <v>0</v>
      </c>
      <c r="L78" s="111">
        <f t="shared" si="77"/>
        <v>0</v>
      </c>
      <c r="M78" s="111">
        <f t="shared" si="77"/>
        <v>0</v>
      </c>
      <c r="N78" s="156">
        <f t="shared" si="70"/>
        <v>0</v>
      </c>
      <c r="O78" s="111">
        <f t="shared" si="77"/>
        <v>0</v>
      </c>
      <c r="P78" s="111">
        <f t="shared" si="77"/>
        <v>0</v>
      </c>
      <c r="Q78" s="156">
        <f t="shared" si="71"/>
        <v>0</v>
      </c>
      <c r="R78" s="111">
        <f t="shared" si="77"/>
        <v>0</v>
      </c>
      <c r="S78" s="111">
        <f t="shared" si="77"/>
        <v>0</v>
      </c>
      <c r="T78" s="156">
        <f t="shared" si="72"/>
        <v>0</v>
      </c>
      <c r="U78" s="111">
        <f t="shared" si="77"/>
        <v>0</v>
      </c>
      <c r="V78" s="111">
        <f t="shared" si="77"/>
        <v>0</v>
      </c>
      <c r="W78" s="156">
        <f t="shared" si="73"/>
        <v>0</v>
      </c>
      <c r="Y78" s="36" t="s">
        <v>79</v>
      </c>
      <c r="Z78" s="26" t="s">
        <v>157</v>
      </c>
      <c r="AA78" s="88">
        <f t="shared" ref="AA78:AB78" si="78">AA68-AA77</f>
        <v>0</v>
      </c>
      <c r="AB78" s="37">
        <f t="shared" si="78"/>
        <v>0</v>
      </c>
      <c r="AC78" s="156">
        <f t="shared" si="74"/>
        <v>0</v>
      </c>
    </row>
    <row r="79" spans="1:29" s="20" customFormat="1" ht="18.75" thickBot="1" x14ac:dyDescent="0.3">
      <c r="A79" s="40" t="s">
        <v>81</v>
      </c>
      <c r="B79" s="177" t="s">
        <v>152</v>
      </c>
      <c r="C79" s="113">
        <f t="shared" ref="C79:V79" si="79">C59+C78</f>
        <v>0</v>
      </c>
      <c r="D79" s="113">
        <f t="shared" si="79"/>
        <v>0</v>
      </c>
      <c r="E79" s="158">
        <f t="shared" si="67"/>
        <v>0</v>
      </c>
      <c r="F79" s="113">
        <f t="shared" si="79"/>
        <v>-142800</v>
      </c>
      <c r="G79" s="113">
        <f t="shared" si="79"/>
        <v>0</v>
      </c>
      <c r="H79" s="158">
        <f t="shared" si="68"/>
        <v>142800</v>
      </c>
      <c r="I79" s="113">
        <f t="shared" si="79"/>
        <v>24655</v>
      </c>
      <c r="J79" s="113">
        <f t="shared" si="79"/>
        <v>0</v>
      </c>
      <c r="K79" s="158">
        <f t="shared" si="69"/>
        <v>-24655</v>
      </c>
      <c r="L79" s="113">
        <f t="shared" si="79"/>
        <v>5800</v>
      </c>
      <c r="M79" s="113">
        <f t="shared" si="79"/>
        <v>0</v>
      </c>
      <c r="N79" s="158">
        <f t="shared" si="70"/>
        <v>-5800</v>
      </c>
      <c r="O79" s="113">
        <f t="shared" si="79"/>
        <v>5550</v>
      </c>
      <c r="P79" s="113">
        <f t="shared" si="79"/>
        <v>0</v>
      </c>
      <c r="Q79" s="158">
        <f t="shared" si="71"/>
        <v>-5550</v>
      </c>
      <c r="R79" s="113">
        <f t="shared" si="79"/>
        <v>-200</v>
      </c>
      <c r="S79" s="113">
        <f t="shared" si="79"/>
        <v>0</v>
      </c>
      <c r="T79" s="158">
        <f t="shared" si="72"/>
        <v>200</v>
      </c>
      <c r="U79" s="113">
        <f t="shared" si="79"/>
        <v>0</v>
      </c>
      <c r="V79" s="113">
        <f t="shared" si="79"/>
        <v>0</v>
      </c>
      <c r="W79" s="158">
        <f t="shared" si="73"/>
        <v>0</v>
      </c>
      <c r="Y79" s="40" t="s">
        <v>81</v>
      </c>
      <c r="Z79" s="27" t="s">
        <v>136</v>
      </c>
      <c r="AA79" s="51">
        <f t="shared" ref="AA79:AB79" si="80">AA59+AA78</f>
        <v>-106995</v>
      </c>
      <c r="AB79" s="43">
        <f t="shared" si="80"/>
        <v>0</v>
      </c>
      <c r="AC79" s="158">
        <f t="shared" si="74"/>
        <v>106995</v>
      </c>
    </row>
    <row r="80" spans="1:29" ht="18" customHeight="1" x14ac:dyDescent="0.2">
      <c r="A80" s="39" t="s">
        <v>106</v>
      </c>
      <c r="B80" s="178" t="s">
        <v>115</v>
      </c>
      <c r="C80" s="3"/>
      <c r="D80" s="3"/>
      <c r="E80" s="2">
        <f>D80-C80</f>
        <v>0</v>
      </c>
      <c r="F80" s="3"/>
      <c r="G80" s="3"/>
      <c r="H80" s="2">
        <f>G80-F80</f>
        <v>0</v>
      </c>
      <c r="I80" s="3"/>
      <c r="J80" s="3"/>
      <c r="K80" s="2">
        <f>J80-I80</f>
        <v>0</v>
      </c>
      <c r="L80" s="3"/>
      <c r="M80" s="3"/>
      <c r="N80" s="2">
        <f>M80-L80</f>
        <v>0</v>
      </c>
      <c r="O80" s="3"/>
      <c r="P80" s="3"/>
      <c r="Q80" s="2">
        <f>P80-O80</f>
        <v>0</v>
      </c>
      <c r="R80" s="3"/>
      <c r="S80" s="3"/>
      <c r="T80" s="2">
        <f>S80-R80</f>
        <v>0</v>
      </c>
      <c r="U80" s="3"/>
      <c r="V80" s="3"/>
      <c r="W80" s="2">
        <f>V80-U80</f>
        <v>0</v>
      </c>
      <c r="Y80" s="39" t="s">
        <v>106</v>
      </c>
      <c r="Z80" s="17" t="s">
        <v>115</v>
      </c>
      <c r="AA80" s="87">
        <f>C80+F80+I80+L80+O80+R80+U80</f>
        <v>0</v>
      </c>
      <c r="AB80" s="5">
        <f>D80+G80+J80+M80+P80+S80+V80</f>
        <v>0</v>
      </c>
      <c r="AC80" s="2">
        <f>AB80-AA80</f>
        <v>0</v>
      </c>
    </row>
    <row r="81" spans="1:29" ht="15.75" customHeight="1" thickBot="1" x14ac:dyDescent="0.25">
      <c r="A81" s="39" t="s">
        <v>83</v>
      </c>
      <c r="B81" s="178" t="s">
        <v>116</v>
      </c>
      <c r="C81" s="3"/>
      <c r="D81" s="3"/>
      <c r="E81" s="2">
        <f>D81-C81</f>
        <v>0</v>
      </c>
      <c r="F81" s="3"/>
      <c r="G81" s="3"/>
      <c r="H81" s="2">
        <f>G81-F81</f>
        <v>0</v>
      </c>
      <c r="I81" s="3"/>
      <c r="J81" s="3"/>
      <c r="K81" s="2">
        <f>J81-I81</f>
        <v>0</v>
      </c>
      <c r="L81" s="3"/>
      <c r="M81" s="3"/>
      <c r="N81" s="2">
        <f>M81-L81</f>
        <v>0</v>
      </c>
      <c r="O81" s="3"/>
      <c r="P81" s="3"/>
      <c r="Q81" s="2">
        <f>P81-O81</f>
        <v>0</v>
      </c>
      <c r="R81" s="3"/>
      <c r="S81" s="3"/>
      <c r="T81" s="2">
        <f>S81-R81</f>
        <v>0</v>
      </c>
      <c r="U81" s="3"/>
      <c r="V81" s="3"/>
      <c r="W81" s="2">
        <f>V81-U81</f>
        <v>0</v>
      </c>
      <c r="Y81" s="39" t="s">
        <v>83</v>
      </c>
      <c r="Z81" s="17" t="s">
        <v>116</v>
      </c>
      <c r="AA81" s="87">
        <f>C81+F81+I81+L81+O81+R81+U81</f>
        <v>0</v>
      </c>
      <c r="AB81" s="5">
        <f>D81+G81+J81+M81+P81+S81+V81</f>
        <v>0</v>
      </c>
      <c r="AC81" s="2">
        <f>AB81-AA81</f>
        <v>0</v>
      </c>
    </row>
    <row r="82" spans="1:29" s="53" customFormat="1" ht="15.75" customHeight="1" x14ac:dyDescent="0.25">
      <c r="A82" s="57" t="s">
        <v>107</v>
      </c>
      <c r="B82" s="179" t="s">
        <v>121</v>
      </c>
      <c r="C82" s="114">
        <f>SUM(C83:C86)</f>
        <v>42450</v>
      </c>
      <c r="D82" s="114">
        <f>SUM(D83:D86)</f>
        <v>40900</v>
      </c>
      <c r="E82" s="63">
        <f>D82-C82</f>
        <v>-1550</v>
      </c>
      <c r="F82" s="114">
        <f t="shared" ref="F82:V82" si="81">SUM(F83:F86)</f>
        <v>42450</v>
      </c>
      <c r="G82" s="114">
        <f t="shared" si="81"/>
        <v>40900</v>
      </c>
      <c r="H82" s="63">
        <f>G82-F82</f>
        <v>-1550</v>
      </c>
      <c r="I82" s="114">
        <f t="shared" si="81"/>
        <v>-100350</v>
      </c>
      <c r="J82" s="114">
        <f t="shared" si="81"/>
        <v>40900</v>
      </c>
      <c r="K82" s="63">
        <f>J82-I82</f>
        <v>141250</v>
      </c>
      <c r="L82" s="114">
        <f t="shared" si="81"/>
        <v>-75695</v>
      </c>
      <c r="M82" s="114">
        <f t="shared" si="81"/>
        <v>40900</v>
      </c>
      <c r="N82" s="63">
        <f>M82-L82</f>
        <v>116595</v>
      </c>
      <c r="O82" s="114">
        <f t="shared" si="81"/>
        <v>-69895</v>
      </c>
      <c r="P82" s="114">
        <f t="shared" si="81"/>
        <v>40900</v>
      </c>
      <c r="Q82" s="63">
        <f>P82-O82</f>
        <v>110795</v>
      </c>
      <c r="R82" s="114">
        <f t="shared" si="81"/>
        <v>-64345</v>
      </c>
      <c r="S82" s="114">
        <f t="shared" si="81"/>
        <v>40900</v>
      </c>
      <c r="T82" s="63">
        <f>S82-R82</f>
        <v>105245</v>
      </c>
      <c r="U82" s="114">
        <f t="shared" si="81"/>
        <v>-64545</v>
      </c>
      <c r="V82" s="114">
        <f t="shared" si="81"/>
        <v>40900</v>
      </c>
      <c r="W82" s="63">
        <f>V82-U82</f>
        <v>105445</v>
      </c>
      <c r="Y82" s="57" t="s">
        <v>107</v>
      </c>
      <c r="Z82" s="58" t="s">
        <v>123</v>
      </c>
      <c r="AA82" s="90">
        <f t="shared" ref="AA82:AB82" si="82">SUM(AA83:AA86)</f>
        <v>42450</v>
      </c>
      <c r="AB82" s="59">
        <f t="shared" si="82"/>
        <v>40900</v>
      </c>
      <c r="AC82" s="63">
        <f>AB82-AA82</f>
        <v>-1550</v>
      </c>
    </row>
    <row r="83" spans="1:29" ht="15.75" customHeight="1" x14ac:dyDescent="0.2">
      <c r="A83" s="54"/>
      <c r="B83" s="180" t="s">
        <v>117</v>
      </c>
      <c r="C83" s="56">
        <f>'1-7'!U88</f>
        <v>29450</v>
      </c>
      <c r="D83" s="56">
        <f>'1-7'!V88</f>
        <v>27900</v>
      </c>
      <c r="E83" s="118">
        <f>D83-C83</f>
        <v>-1550</v>
      </c>
      <c r="F83" s="56">
        <f t="shared" ref="F83:G86" si="83">C88</f>
        <v>29450</v>
      </c>
      <c r="G83" s="56">
        <f t="shared" si="83"/>
        <v>27900</v>
      </c>
      <c r="H83" s="118">
        <f>G83-F83</f>
        <v>-1550</v>
      </c>
      <c r="I83" s="56">
        <f t="shared" ref="I83:J86" si="84">F88</f>
        <v>-113350</v>
      </c>
      <c r="J83" s="56">
        <f t="shared" si="84"/>
        <v>27900</v>
      </c>
      <c r="K83" s="118">
        <f>J83-I83</f>
        <v>141250</v>
      </c>
      <c r="L83" s="56">
        <f t="shared" ref="L83:M86" si="85">I88</f>
        <v>-88695</v>
      </c>
      <c r="M83" s="56">
        <f t="shared" si="85"/>
        <v>27900</v>
      </c>
      <c r="N83" s="118">
        <f>M83-L83</f>
        <v>116595</v>
      </c>
      <c r="O83" s="56">
        <f t="shared" ref="O83:P86" si="86">L88</f>
        <v>-82895</v>
      </c>
      <c r="P83" s="56">
        <f t="shared" si="86"/>
        <v>27900</v>
      </c>
      <c r="Q83" s="118">
        <f>P83-O83</f>
        <v>110795</v>
      </c>
      <c r="R83" s="56">
        <f t="shared" ref="R83:S86" si="87">O88</f>
        <v>-77345</v>
      </c>
      <c r="S83" s="56">
        <f t="shared" si="87"/>
        <v>27900</v>
      </c>
      <c r="T83" s="118">
        <f>S83-R83</f>
        <v>105245</v>
      </c>
      <c r="U83" s="56">
        <f t="shared" ref="U83:V86" si="88">R88</f>
        <v>-77545</v>
      </c>
      <c r="V83" s="56">
        <f t="shared" si="88"/>
        <v>27900</v>
      </c>
      <c r="W83" s="118">
        <f>V83-U83</f>
        <v>105445</v>
      </c>
      <c r="Y83" s="54"/>
      <c r="Z83" s="55" t="s">
        <v>117</v>
      </c>
      <c r="AA83" s="91">
        <f>C83</f>
        <v>29450</v>
      </c>
      <c r="AB83" s="60">
        <f>D83</f>
        <v>27900</v>
      </c>
      <c r="AC83" s="118">
        <f>AB83-AA83</f>
        <v>-1550</v>
      </c>
    </row>
    <row r="84" spans="1:29" ht="15.75" customHeight="1" x14ac:dyDescent="0.2">
      <c r="A84" s="54"/>
      <c r="B84" s="180" t="s">
        <v>118</v>
      </c>
      <c r="C84" s="56">
        <f>'1-7'!U89</f>
        <v>10000</v>
      </c>
      <c r="D84" s="56">
        <f>'1-7'!V89</f>
        <v>10000</v>
      </c>
      <c r="E84" s="118">
        <f t="shared" ref="E84:E86" si="89">D84-C84</f>
        <v>0</v>
      </c>
      <c r="F84" s="56">
        <f t="shared" si="83"/>
        <v>10000</v>
      </c>
      <c r="G84" s="56">
        <f t="shared" si="83"/>
        <v>10000</v>
      </c>
      <c r="H84" s="118">
        <f t="shared" ref="H84:H86" si="90">G84-F84</f>
        <v>0</v>
      </c>
      <c r="I84" s="56">
        <f t="shared" si="84"/>
        <v>10000</v>
      </c>
      <c r="J84" s="56">
        <f t="shared" si="84"/>
        <v>10000</v>
      </c>
      <c r="K84" s="118">
        <f t="shared" ref="K84:K86" si="91">J84-I84</f>
        <v>0</v>
      </c>
      <c r="L84" s="56">
        <f t="shared" si="85"/>
        <v>10000</v>
      </c>
      <c r="M84" s="56">
        <f t="shared" si="85"/>
        <v>10000</v>
      </c>
      <c r="N84" s="118">
        <f t="shared" ref="N84:N86" si="92">M84-L84</f>
        <v>0</v>
      </c>
      <c r="O84" s="56">
        <f t="shared" si="86"/>
        <v>10000</v>
      </c>
      <c r="P84" s="56">
        <f t="shared" si="86"/>
        <v>10000</v>
      </c>
      <c r="Q84" s="118">
        <f t="shared" ref="Q84:Q86" si="93">P84-O84</f>
        <v>0</v>
      </c>
      <c r="R84" s="56">
        <f t="shared" si="87"/>
        <v>10000</v>
      </c>
      <c r="S84" s="56">
        <f t="shared" si="87"/>
        <v>10000</v>
      </c>
      <c r="T84" s="118">
        <f t="shared" ref="T84:T86" si="94">S84-R84</f>
        <v>0</v>
      </c>
      <c r="U84" s="56">
        <f t="shared" si="88"/>
        <v>10000</v>
      </c>
      <c r="V84" s="56">
        <f t="shared" si="88"/>
        <v>10000</v>
      </c>
      <c r="W84" s="118">
        <f t="shared" ref="W84:W86" si="95">V84-U84</f>
        <v>0</v>
      </c>
      <c r="Y84" s="54"/>
      <c r="Z84" s="55" t="s">
        <v>118</v>
      </c>
      <c r="AA84" s="91">
        <f t="shared" ref="AA84:AB86" si="96">C84</f>
        <v>10000</v>
      </c>
      <c r="AB84" s="60">
        <f t="shared" si="96"/>
        <v>10000</v>
      </c>
      <c r="AC84" s="118">
        <f t="shared" ref="AC84:AC86" si="97">AB84-AA84</f>
        <v>0</v>
      </c>
    </row>
    <row r="85" spans="1:29" ht="15.75" customHeight="1" x14ac:dyDescent="0.2">
      <c r="A85" s="54"/>
      <c r="B85" s="180" t="s">
        <v>119</v>
      </c>
      <c r="C85" s="56">
        <f>'1-7'!U90</f>
        <v>1000</v>
      </c>
      <c r="D85" s="56">
        <f>'1-7'!V90</f>
        <v>1000</v>
      </c>
      <c r="E85" s="118">
        <f t="shared" si="89"/>
        <v>0</v>
      </c>
      <c r="F85" s="56">
        <f t="shared" si="83"/>
        <v>1000</v>
      </c>
      <c r="G85" s="56">
        <f t="shared" si="83"/>
        <v>1000</v>
      </c>
      <c r="H85" s="118">
        <f t="shared" si="90"/>
        <v>0</v>
      </c>
      <c r="I85" s="56">
        <f t="shared" si="84"/>
        <v>1000</v>
      </c>
      <c r="J85" s="56">
        <f t="shared" si="84"/>
        <v>1000</v>
      </c>
      <c r="K85" s="118">
        <f t="shared" si="91"/>
        <v>0</v>
      </c>
      <c r="L85" s="56">
        <f t="shared" si="85"/>
        <v>1000</v>
      </c>
      <c r="M85" s="56">
        <f t="shared" si="85"/>
        <v>1000</v>
      </c>
      <c r="N85" s="118">
        <f t="shared" si="92"/>
        <v>0</v>
      </c>
      <c r="O85" s="56">
        <f t="shared" si="86"/>
        <v>1000</v>
      </c>
      <c r="P85" s="56">
        <f t="shared" si="86"/>
        <v>1000</v>
      </c>
      <c r="Q85" s="118">
        <f t="shared" si="93"/>
        <v>0</v>
      </c>
      <c r="R85" s="56">
        <f t="shared" si="87"/>
        <v>1000</v>
      </c>
      <c r="S85" s="56">
        <f t="shared" si="87"/>
        <v>1000</v>
      </c>
      <c r="T85" s="118">
        <f t="shared" si="94"/>
        <v>0</v>
      </c>
      <c r="U85" s="56">
        <f t="shared" si="88"/>
        <v>1000</v>
      </c>
      <c r="V85" s="56">
        <f t="shared" si="88"/>
        <v>1000</v>
      </c>
      <c r="W85" s="118">
        <f t="shared" si="95"/>
        <v>0</v>
      </c>
      <c r="Y85" s="54"/>
      <c r="Z85" s="55" t="s">
        <v>119</v>
      </c>
      <c r="AA85" s="91">
        <f t="shared" si="96"/>
        <v>1000</v>
      </c>
      <c r="AB85" s="60">
        <f t="shared" si="96"/>
        <v>1000</v>
      </c>
      <c r="AC85" s="118">
        <f t="shared" si="97"/>
        <v>0</v>
      </c>
    </row>
    <row r="86" spans="1:29" ht="15.75" customHeight="1" thickBot="1" x14ac:dyDescent="0.25">
      <c r="A86" s="149"/>
      <c r="B86" s="181" t="s">
        <v>120</v>
      </c>
      <c r="C86" s="150">
        <f>'1-7'!U91</f>
        <v>2000</v>
      </c>
      <c r="D86" s="150">
        <f>'1-7'!V91</f>
        <v>2000</v>
      </c>
      <c r="E86" s="151">
        <f t="shared" si="89"/>
        <v>0</v>
      </c>
      <c r="F86" s="150">
        <f t="shared" si="83"/>
        <v>2000</v>
      </c>
      <c r="G86" s="150">
        <f t="shared" si="83"/>
        <v>2000</v>
      </c>
      <c r="H86" s="151">
        <f t="shared" si="90"/>
        <v>0</v>
      </c>
      <c r="I86" s="150">
        <f t="shared" si="84"/>
        <v>2000</v>
      </c>
      <c r="J86" s="150">
        <f t="shared" si="84"/>
        <v>2000</v>
      </c>
      <c r="K86" s="151">
        <f t="shared" si="91"/>
        <v>0</v>
      </c>
      <c r="L86" s="150">
        <f t="shared" si="85"/>
        <v>2000</v>
      </c>
      <c r="M86" s="150">
        <f t="shared" si="85"/>
        <v>2000</v>
      </c>
      <c r="N86" s="151">
        <f t="shared" si="92"/>
        <v>0</v>
      </c>
      <c r="O86" s="150">
        <f t="shared" si="86"/>
        <v>2000</v>
      </c>
      <c r="P86" s="150">
        <f t="shared" si="86"/>
        <v>2000</v>
      </c>
      <c r="Q86" s="151">
        <f t="shared" si="93"/>
        <v>0</v>
      </c>
      <c r="R86" s="150">
        <f t="shared" si="87"/>
        <v>2000</v>
      </c>
      <c r="S86" s="150">
        <f t="shared" si="87"/>
        <v>2000</v>
      </c>
      <c r="T86" s="151">
        <f t="shared" si="94"/>
        <v>0</v>
      </c>
      <c r="U86" s="150">
        <f t="shared" si="88"/>
        <v>2000</v>
      </c>
      <c r="V86" s="150">
        <f t="shared" si="88"/>
        <v>2000</v>
      </c>
      <c r="W86" s="151">
        <f t="shared" si="95"/>
        <v>0</v>
      </c>
      <c r="Y86" s="54"/>
      <c r="Z86" s="55" t="s">
        <v>120</v>
      </c>
      <c r="AA86" s="91">
        <f t="shared" si="96"/>
        <v>2000</v>
      </c>
      <c r="AB86" s="60">
        <f t="shared" si="96"/>
        <v>2000</v>
      </c>
      <c r="AC86" s="151">
        <f t="shared" si="97"/>
        <v>0</v>
      </c>
    </row>
    <row r="87" spans="1:29" ht="18" x14ac:dyDescent="0.25">
      <c r="A87" s="64" t="s">
        <v>108</v>
      </c>
      <c r="B87" s="182" t="s">
        <v>122</v>
      </c>
      <c r="C87" s="115">
        <f>SUM(C88:C91)+C80+C81</f>
        <v>42450</v>
      </c>
      <c r="D87" s="115">
        <f>SUM(D88:D91)+D80+D81</f>
        <v>40900</v>
      </c>
      <c r="E87" s="77">
        <f>D87-C87</f>
        <v>-1550</v>
      </c>
      <c r="F87" s="115">
        <f>SUM(F88:F91)+F80+F81</f>
        <v>-100350</v>
      </c>
      <c r="G87" s="115">
        <f>SUM(G88:G91)+G80+G81</f>
        <v>40900</v>
      </c>
      <c r="H87" s="77">
        <f>G87-F87</f>
        <v>141250</v>
      </c>
      <c r="I87" s="115">
        <f>SUM(I88:I91)+I80+I81</f>
        <v>-75695</v>
      </c>
      <c r="J87" s="115">
        <f>SUM(J88:J91)+J80+J81</f>
        <v>40900</v>
      </c>
      <c r="K87" s="77">
        <f>J87-I87</f>
        <v>116595</v>
      </c>
      <c r="L87" s="115">
        <f>SUM(L88:L91)+L80+L81</f>
        <v>-69895</v>
      </c>
      <c r="M87" s="115">
        <f>SUM(M88:M91)+M80+M81</f>
        <v>40900</v>
      </c>
      <c r="N87" s="77">
        <f>M87-L87</f>
        <v>110795</v>
      </c>
      <c r="O87" s="115">
        <f>SUM(O88:O91)+O80+O81</f>
        <v>-64345</v>
      </c>
      <c r="P87" s="115">
        <f>SUM(P88:P91)+P80+P81</f>
        <v>40900</v>
      </c>
      <c r="Q87" s="77">
        <f>P87-O87</f>
        <v>105245</v>
      </c>
      <c r="R87" s="115">
        <f>SUM(R88:R91)+R80+R81</f>
        <v>-64545</v>
      </c>
      <c r="S87" s="115">
        <f>SUM(S88:S91)+S80+S81</f>
        <v>40900</v>
      </c>
      <c r="T87" s="77">
        <f>S87-R87</f>
        <v>105445</v>
      </c>
      <c r="U87" s="115">
        <f>SUM(U88:U91)+U80+U81</f>
        <v>-64545</v>
      </c>
      <c r="V87" s="115">
        <f>SUM(V88:V91)+V80+V81</f>
        <v>40900</v>
      </c>
      <c r="W87" s="66">
        <f>V87-U87</f>
        <v>105445</v>
      </c>
      <c r="Y87" s="64" t="s">
        <v>108</v>
      </c>
      <c r="Z87" s="65" t="s">
        <v>124</v>
      </c>
      <c r="AA87" s="92">
        <f t="shared" ref="AA87:AB87" si="98">SUM(AA88:AA91)+AA80+AA81</f>
        <v>-64545</v>
      </c>
      <c r="AB87" s="66">
        <f t="shared" si="98"/>
        <v>40900</v>
      </c>
      <c r="AC87" s="77">
        <f>AB87-AA87</f>
        <v>105445</v>
      </c>
    </row>
    <row r="88" spans="1:29" ht="15.75" customHeight="1" x14ac:dyDescent="0.2">
      <c r="A88" s="67"/>
      <c r="B88" s="183" t="s">
        <v>117</v>
      </c>
      <c r="C88" s="69">
        <f>C83+SUM(C7:C10)+C11+C14+C13-SUM(C18:C29)-SUM(C31:C32)-C34-C35-C95+C100</f>
        <v>29450</v>
      </c>
      <c r="D88" s="69">
        <f>D83+SUM(D7:D10)+D11+D14+D13-SUM(D18:D29)-SUM(D31:D32)-D34-D35-D95+D100</f>
        <v>27900</v>
      </c>
      <c r="E88" s="119">
        <f>D88-C88</f>
        <v>-1550</v>
      </c>
      <c r="F88" s="69">
        <f>F83+SUM(F7:F10)+F11+F14+F13-SUM(F18:F29)-SUM(F31:F32)-F34-F35-F95+F100</f>
        <v>-113350</v>
      </c>
      <c r="G88" s="69">
        <f>G83+SUM(G7:G10)+G11+G14+G13-SUM(G18:G29)-SUM(G31:G32)-G34-G35-G95+G100</f>
        <v>27900</v>
      </c>
      <c r="H88" s="119">
        <f>G88-F88</f>
        <v>141250</v>
      </c>
      <c r="I88" s="69">
        <f>I83+SUM(I7:I10)+I11+I14+I13-SUM(I18:I29)-SUM(I31:I32)-I34-I35-I95+I100</f>
        <v>-88695</v>
      </c>
      <c r="J88" s="69">
        <f>J83+SUM(J7:J10)+J11+J14+J13-SUM(J18:J29)-SUM(J31:J32)-J34-J35-J95+J100</f>
        <v>27900</v>
      </c>
      <c r="K88" s="119">
        <f>J88-I88</f>
        <v>116595</v>
      </c>
      <c r="L88" s="69">
        <f>L83+SUM(L7:L10)+L11+L14+L13-SUM(L18:L29)-SUM(L31:L32)-L34-L35-L95+L100</f>
        <v>-82895</v>
      </c>
      <c r="M88" s="69">
        <f>M83+SUM(M7:M10)+M11+M14+M13-SUM(M18:M29)-SUM(M31:M32)-M34-M35-M95+M100</f>
        <v>27900</v>
      </c>
      <c r="N88" s="119">
        <f>M88-L88</f>
        <v>110795</v>
      </c>
      <c r="O88" s="69">
        <f>O83+SUM(O7:O10)+O11+O14+O13-SUM(O18:O29)-SUM(O31:O32)-O34-O35-O95+O100</f>
        <v>-77345</v>
      </c>
      <c r="P88" s="69">
        <f>P83+SUM(P7:P10)+P11+P14+P13-SUM(P18:P29)-SUM(P31:P32)-P34-P35-P95+P100</f>
        <v>27900</v>
      </c>
      <c r="Q88" s="119">
        <f>P88-O88</f>
        <v>105245</v>
      </c>
      <c r="R88" s="69">
        <f>R83+SUM(R7:R10)+R11+R14+R13-SUM(R18:R29)-SUM(R31:R32)-R34-R35-R95+R100</f>
        <v>-77545</v>
      </c>
      <c r="S88" s="69">
        <f>S83+SUM(S7:S10)+S11+S14+S13-SUM(S18:S29)-SUM(S31:S32)-S34-S35-S95+S100</f>
        <v>27900</v>
      </c>
      <c r="T88" s="119">
        <f>S88-R88</f>
        <v>105445</v>
      </c>
      <c r="U88" s="69">
        <f>U83+SUM(U7:U10)+U11+U14+U13-SUM(U18:U29)-SUM(U31:U32)-U34-U35-U95+U100</f>
        <v>-77545</v>
      </c>
      <c r="V88" s="69">
        <f>V83+SUM(V7:V10)+V11+V14+V13-SUM(V18:V29)-SUM(V31:V32)-V34-V35-V95+V100</f>
        <v>27900</v>
      </c>
      <c r="W88" s="70">
        <f>V88-U88</f>
        <v>105445</v>
      </c>
      <c r="Y88" s="67"/>
      <c r="Z88" s="68" t="s">
        <v>117</v>
      </c>
      <c r="AA88" s="93">
        <f t="shared" ref="AA88:AB91" si="99">U88</f>
        <v>-77545</v>
      </c>
      <c r="AB88" s="70">
        <f t="shared" si="99"/>
        <v>27900</v>
      </c>
      <c r="AC88" s="119">
        <f>AB88-AA88</f>
        <v>105445</v>
      </c>
    </row>
    <row r="89" spans="1:29" ht="15.75" customHeight="1" x14ac:dyDescent="0.2">
      <c r="A89" s="67"/>
      <c r="B89" s="183" t="s">
        <v>118</v>
      </c>
      <c r="C89" s="69">
        <f>C84+C12-C33+SUM(C41:C48)-SUM(C51:C56)+SUM(C63:C67)-SUM(C70:C76)-C96+C101</f>
        <v>10000</v>
      </c>
      <c r="D89" s="69">
        <f>D84+D12-D33+SUM(D41:D48)-SUM(D51:D56)+SUM(D63:D67)-SUM(D70:D76)-D96+D101</f>
        <v>10000</v>
      </c>
      <c r="E89" s="119">
        <f t="shared" ref="E89:E91" si="100">D89-C89</f>
        <v>0</v>
      </c>
      <c r="F89" s="69">
        <f>F84+F12-F33+SUM(F41:F48)-SUM(F51:F56)+SUM(F63:F67)-SUM(F70:F76)-F96+F101</f>
        <v>10000</v>
      </c>
      <c r="G89" s="69">
        <f>G84+G12-G33+SUM(G41:G48)-SUM(G51:G56)+SUM(G63:G67)-SUM(G70:G76)-G96+G101</f>
        <v>10000</v>
      </c>
      <c r="H89" s="119">
        <f t="shared" ref="H89:H91" si="101">G89-F89</f>
        <v>0</v>
      </c>
      <c r="I89" s="69">
        <f>I84+I12-I33+SUM(I41:I48)-SUM(I51:I56)+SUM(I63:I67)-SUM(I70:I76)-I96+I101</f>
        <v>10000</v>
      </c>
      <c r="J89" s="69">
        <f>J84+J12-J33+SUM(J41:J48)-SUM(J51:J56)+SUM(J63:J67)-SUM(J70:J76)-J96+J101</f>
        <v>10000</v>
      </c>
      <c r="K89" s="119">
        <f t="shared" ref="K89:K91" si="102">J89-I89</f>
        <v>0</v>
      </c>
      <c r="L89" s="69">
        <f>L84+L12-L33+SUM(L41:L48)-SUM(L51:L56)+SUM(L63:L67)-SUM(L70:L76)-L96+L101</f>
        <v>10000</v>
      </c>
      <c r="M89" s="69">
        <f>M84+M12-M33+SUM(M41:M48)-SUM(M51:M56)+SUM(M63:M67)-SUM(M70:M76)-M96+M101</f>
        <v>10000</v>
      </c>
      <c r="N89" s="119">
        <f t="shared" ref="N89:N91" si="103">M89-L89</f>
        <v>0</v>
      </c>
      <c r="O89" s="69">
        <f>O84+O12-O33+SUM(O41:O48)-SUM(O51:O56)+SUM(O63:O67)-SUM(O70:O76)-O96+O101</f>
        <v>10000</v>
      </c>
      <c r="P89" s="69">
        <f>P84+P12-P33+SUM(P41:P48)-SUM(P51:P56)+SUM(P63:P67)-SUM(P70:P76)-P96+P101</f>
        <v>10000</v>
      </c>
      <c r="Q89" s="119">
        <f t="shared" ref="Q89:Q91" si="104">P89-O89</f>
        <v>0</v>
      </c>
      <c r="R89" s="69">
        <f>R84+R12-R33+SUM(R41:R48)-SUM(R51:R56)+SUM(R63:R67)-SUM(R70:R76)-R96+R101</f>
        <v>10000</v>
      </c>
      <c r="S89" s="69">
        <f>S84+S12-S33+SUM(S41:S48)-SUM(S51:S56)+SUM(S63:S67)-SUM(S70:S76)-S96+S101</f>
        <v>10000</v>
      </c>
      <c r="T89" s="119">
        <f t="shared" ref="T89:T91" si="105">S89-R89</f>
        <v>0</v>
      </c>
      <c r="U89" s="69">
        <f>U84+U12-U33+SUM(U41:U48)-SUM(U51:U56)+SUM(U63:U67)-SUM(U70:U76)-U96+U101</f>
        <v>10000</v>
      </c>
      <c r="V89" s="69">
        <f>V84+V12-V33+SUM(V41:V48)-SUM(V51:V56)+SUM(V63:V67)-SUM(V70:V76)-V96+V101</f>
        <v>10000</v>
      </c>
      <c r="W89" s="70">
        <f t="shared" ref="W89:W91" si="106">V89-U89</f>
        <v>0</v>
      </c>
      <c r="Y89" s="67"/>
      <c r="Z89" s="68" t="s">
        <v>118</v>
      </c>
      <c r="AA89" s="93">
        <f t="shared" si="99"/>
        <v>10000</v>
      </c>
      <c r="AB89" s="70">
        <f t="shared" si="99"/>
        <v>10000</v>
      </c>
      <c r="AC89" s="119">
        <f t="shared" ref="AC89:AC91" si="107">AB89-AA89</f>
        <v>0</v>
      </c>
    </row>
    <row r="90" spans="1:29" ht="15.75" customHeight="1" x14ac:dyDescent="0.2">
      <c r="A90" s="67"/>
      <c r="B90" s="183" t="s">
        <v>119</v>
      </c>
      <c r="C90" s="69">
        <f>C85-C97+C102</f>
        <v>1000</v>
      </c>
      <c r="D90" s="69">
        <f>D85-D97+D102</f>
        <v>1000</v>
      </c>
      <c r="E90" s="119">
        <f t="shared" si="100"/>
        <v>0</v>
      </c>
      <c r="F90" s="69">
        <f>F85-F97+F102</f>
        <v>1000</v>
      </c>
      <c r="G90" s="69">
        <f>G85-G97+G102</f>
        <v>1000</v>
      </c>
      <c r="H90" s="119">
        <f t="shared" si="101"/>
        <v>0</v>
      </c>
      <c r="I90" s="69">
        <f>I85-I97+I102</f>
        <v>1000</v>
      </c>
      <c r="J90" s="69">
        <f>J85-J97+J102</f>
        <v>1000</v>
      </c>
      <c r="K90" s="119">
        <f t="shared" si="102"/>
        <v>0</v>
      </c>
      <c r="L90" s="69">
        <f>L85-L97+L102</f>
        <v>1000</v>
      </c>
      <c r="M90" s="69">
        <f>M85-M97+M102</f>
        <v>1000</v>
      </c>
      <c r="N90" s="119">
        <f t="shared" si="103"/>
        <v>0</v>
      </c>
      <c r="O90" s="69">
        <f>O85-O97+O102</f>
        <v>1000</v>
      </c>
      <c r="P90" s="69">
        <f>P85-P97+P102</f>
        <v>1000</v>
      </c>
      <c r="Q90" s="119">
        <f t="shared" si="104"/>
        <v>0</v>
      </c>
      <c r="R90" s="69">
        <f>R85-R97+R102</f>
        <v>1000</v>
      </c>
      <c r="S90" s="69">
        <f>S85-S97+S102</f>
        <v>1000</v>
      </c>
      <c r="T90" s="119">
        <f t="shared" si="105"/>
        <v>0</v>
      </c>
      <c r="U90" s="69">
        <f>U85-U97+U102</f>
        <v>1000</v>
      </c>
      <c r="V90" s="69">
        <f>V85-V97+V102</f>
        <v>1000</v>
      </c>
      <c r="W90" s="70">
        <f t="shared" si="106"/>
        <v>0</v>
      </c>
      <c r="Y90" s="67"/>
      <c r="Z90" s="68" t="s">
        <v>119</v>
      </c>
      <c r="AA90" s="93">
        <f t="shared" si="99"/>
        <v>1000</v>
      </c>
      <c r="AB90" s="70">
        <f t="shared" si="99"/>
        <v>1000</v>
      </c>
      <c r="AC90" s="119">
        <f t="shared" si="107"/>
        <v>0</v>
      </c>
    </row>
    <row r="91" spans="1:29" ht="15.75" customHeight="1" thickBot="1" x14ac:dyDescent="0.25">
      <c r="A91" s="71"/>
      <c r="B91" s="184" t="s">
        <v>120</v>
      </c>
      <c r="C91" s="73">
        <f>C86-C98+C103</f>
        <v>2000</v>
      </c>
      <c r="D91" s="73">
        <f>D86-D98+D103</f>
        <v>2000</v>
      </c>
      <c r="E91" s="120">
        <f t="shared" si="100"/>
        <v>0</v>
      </c>
      <c r="F91" s="73">
        <f>F86-F98+F103</f>
        <v>2000</v>
      </c>
      <c r="G91" s="73">
        <f>G86-G98+G103</f>
        <v>2000</v>
      </c>
      <c r="H91" s="120">
        <f t="shared" si="101"/>
        <v>0</v>
      </c>
      <c r="I91" s="73">
        <f>I86-I98+I103</f>
        <v>2000</v>
      </c>
      <c r="J91" s="73">
        <f>J86-J98+J103</f>
        <v>2000</v>
      </c>
      <c r="K91" s="120">
        <f t="shared" si="102"/>
        <v>0</v>
      </c>
      <c r="L91" s="73">
        <f>L86-L98+L103</f>
        <v>2000</v>
      </c>
      <c r="M91" s="73">
        <f>M86-M98+M103</f>
        <v>2000</v>
      </c>
      <c r="N91" s="120">
        <f t="shared" si="103"/>
        <v>0</v>
      </c>
      <c r="O91" s="73">
        <f>O86-O98+O103</f>
        <v>2000</v>
      </c>
      <c r="P91" s="73">
        <f>P86-P98+P103</f>
        <v>2000</v>
      </c>
      <c r="Q91" s="120">
        <f t="shared" si="104"/>
        <v>0</v>
      </c>
      <c r="R91" s="73">
        <f>R86-R98+R103</f>
        <v>2000</v>
      </c>
      <c r="S91" s="73">
        <f>S86-S98+S103</f>
        <v>2000</v>
      </c>
      <c r="T91" s="120">
        <f t="shared" si="105"/>
        <v>0</v>
      </c>
      <c r="U91" s="73">
        <f>U86-U98+U103</f>
        <v>2000</v>
      </c>
      <c r="V91" s="73">
        <f>V86-V98+V103</f>
        <v>2000</v>
      </c>
      <c r="W91" s="74">
        <f t="shared" si="106"/>
        <v>0</v>
      </c>
      <c r="Y91" s="71"/>
      <c r="Z91" s="72" t="s">
        <v>120</v>
      </c>
      <c r="AA91" s="94">
        <f t="shared" si="99"/>
        <v>2000</v>
      </c>
      <c r="AB91" s="74">
        <f t="shared" si="99"/>
        <v>2000</v>
      </c>
      <c r="AC91" s="120">
        <f t="shared" si="107"/>
        <v>0</v>
      </c>
    </row>
    <row r="92" spans="1:29" ht="13.5" thickBot="1" x14ac:dyDescent="0.25"/>
    <row r="93" spans="1:29" ht="18" x14ac:dyDescent="0.25">
      <c r="B93" s="204" t="s">
        <v>190</v>
      </c>
      <c r="C93" s="209" t="s">
        <v>1</v>
      </c>
      <c r="D93" s="209" t="s">
        <v>0</v>
      </c>
      <c r="E93" s="210" t="s">
        <v>153</v>
      </c>
      <c r="F93" s="209" t="s">
        <v>1</v>
      </c>
      <c r="G93" s="209" t="s">
        <v>0</v>
      </c>
      <c r="H93" s="210" t="s">
        <v>153</v>
      </c>
      <c r="I93" s="209" t="s">
        <v>1</v>
      </c>
      <c r="J93" s="209" t="s">
        <v>0</v>
      </c>
      <c r="K93" s="210" t="s">
        <v>153</v>
      </c>
      <c r="L93" s="209" t="s">
        <v>1</v>
      </c>
      <c r="M93" s="209" t="s">
        <v>0</v>
      </c>
      <c r="N93" s="210" t="s">
        <v>153</v>
      </c>
      <c r="O93" s="209" t="s">
        <v>1</v>
      </c>
      <c r="P93" s="209" t="s">
        <v>0</v>
      </c>
      <c r="Q93" s="210" t="s">
        <v>153</v>
      </c>
      <c r="R93" s="209" t="s">
        <v>1</v>
      </c>
      <c r="S93" s="209" t="s">
        <v>0</v>
      </c>
      <c r="T93" s="210" t="s">
        <v>153</v>
      </c>
      <c r="U93" s="209" t="s">
        <v>1</v>
      </c>
      <c r="V93" s="209" t="s">
        <v>0</v>
      </c>
      <c r="W93" s="211" t="s">
        <v>153</v>
      </c>
      <c r="Y93" s="95"/>
      <c r="Z93" s="96" t="s">
        <v>125</v>
      </c>
      <c r="AA93" s="227" t="s">
        <v>1</v>
      </c>
      <c r="AB93" s="227" t="s">
        <v>0</v>
      </c>
      <c r="AC93" s="228" t="s">
        <v>153</v>
      </c>
    </row>
    <row r="94" spans="1:29" x14ac:dyDescent="0.2">
      <c r="B94" s="205" t="s">
        <v>5</v>
      </c>
      <c r="C94" s="202"/>
      <c r="D94" s="202"/>
      <c r="E94" s="208"/>
      <c r="F94" s="202"/>
      <c r="G94" s="202"/>
      <c r="H94" s="208"/>
      <c r="I94" s="202"/>
      <c r="J94" s="202"/>
      <c r="K94" s="208"/>
      <c r="L94" s="202"/>
      <c r="M94" s="202"/>
      <c r="N94" s="208"/>
      <c r="O94" s="202"/>
      <c r="P94" s="202"/>
      <c r="Q94" s="208"/>
      <c r="R94" s="202"/>
      <c r="S94" s="202"/>
      <c r="T94" s="208"/>
      <c r="U94" s="202"/>
      <c r="V94" s="202"/>
      <c r="W94" s="203"/>
      <c r="Y94" s="97"/>
      <c r="Z94" s="98" t="s">
        <v>126</v>
      </c>
      <c r="AA94" s="99">
        <f>IF(AA87&gt;0,"-", 0-AA87)</f>
        <v>64545</v>
      </c>
      <c r="AB94" s="99" t="str">
        <f>IF(AB87&gt;0,"-", 0-AB87)</f>
        <v>-</v>
      </c>
      <c r="AC94" s="229" t="e">
        <f>AB94-AA94</f>
        <v>#VALUE!</v>
      </c>
    </row>
    <row r="95" spans="1:29" ht="15.75" x14ac:dyDescent="0.25">
      <c r="B95" s="206" t="s">
        <v>117</v>
      </c>
      <c r="C95" s="212"/>
      <c r="D95" s="212"/>
      <c r="E95" s="213">
        <f>D95-C95</f>
        <v>0</v>
      </c>
      <c r="F95" s="212"/>
      <c r="G95" s="212"/>
      <c r="H95" s="213">
        <f>G95-F95</f>
        <v>0</v>
      </c>
      <c r="I95" s="212"/>
      <c r="J95" s="212"/>
      <c r="K95" s="213">
        <f>J95-I95</f>
        <v>0</v>
      </c>
      <c r="L95" s="212"/>
      <c r="M95" s="212"/>
      <c r="N95" s="213">
        <f>M95-L95</f>
        <v>0</v>
      </c>
      <c r="O95" s="212"/>
      <c r="P95" s="212"/>
      <c r="Q95" s="213">
        <f>P95-O95</f>
        <v>0</v>
      </c>
      <c r="R95" s="212"/>
      <c r="S95" s="212"/>
      <c r="T95" s="213">
        <f>S95-R95</f>
        <v>0</v>
      </c>
      <c r="U95" s="212"/>
      <c r="V95" s="212"/>
      <c r="W95" s="214">
        <f>V95-U95</f>
        <v>0</v>
      </c>
      <c r="Y95" s="97"/>
      <c r="Z95" s="231" t="s">
        <v>127</v>
      </c>
      <c r="AA95" s="232">
        <f>IF(OR(C87&lt;0,F87&lt;0,I87&lt;0,L87&lt;0,O87&lt;0,R87&lt;0,U87&lt;0),0-MIN(C87,F87,I87,L87,O87,R87,U87),"-")</f>
        <v>100350</v>
      </c>
      <c r="AB95" s="232" t="str">
        <f>IF(OR(D87&lt;0,G87&lt;0,J87&lt;0,M87&lt;0,P87&lt;0,S87&lt;0,V87&lt;0),0-MIN(D87,G87,J87,M87,P87,S87,V87),"-")</f>
        <v>-</v>
      </c>
      <c r="AC95" s="229" t="e">
        <f t="shared" ref="AC95:AC96" si="108">AB95-AA95</f>
        <v>#VALUE!</v>
      </c>
    </row>
    <row r="96" spans="1:29" ht="16.5" thickBot="1" x14ac:dyDescent="0.3">
      <c r="B96" s="206" t="s">
        <v>118</v>
      </c>
      <c r="C96" s="212"/>
      <c r="D96" s="212"/>
      <c r="E96" s="213">
        <f t="shared" ref="E96:E103" si="109">D96-C96</f>
        <v>0</v>
      </c>
      <c r="F96" s="212"/>
      <c r="G96" s="212"/>
      <c r="H96" s="213">
        <f t="shared" ref="H96:H103" si="110">G96-F96</f>
        <v>0</v>
      </c>
      <c r="I96" s="212"/>
      <c r="J96" s="212"/>
      <c r="K96" s="213">
        <f t="shared" ref="K96:K103" si="111">J96-I96</f>
        <v>0</v>
      </c>
      <c r="L96" s="212"/>
      <c r="M96" s="212"/>
      <c r="N96" s="213">
        <f t="shared" ref="N96:N103" si="112">M96-L96</f>
        <v>0</v>
      </c>
      <c r="O96" s="212"/>
      <c r="P96" s="212"/>
      <c r="Q96" s="213">
        <f t="shared" ref="Q96:Q103" si="113">P96-O96</f>
        <v>0</v>
      </c>
      <c r="R96" s="212"/>
      <c r="S96" s="212"/>
      <c r="T96" s="213">
        <f t="shared" ref="T96:T103" si="114">S96-R96</f>
        <v>0</v>
      </c>
      <c r="U96" s="212"/>
      <c r="V96" s="212"/>
      <c r="W96" s="214">
        <f t="shared" ref="W96:W103" si="115">V96-U96</f>
        <v>0</v>
      </c>
      <c r="Y96" s="100"/>
      <c r="Z96" s="101" t="s">
        <v>176</v>
      </c>
      <c r="AA96" s="102">
        <f>IF(MIN(C88:C91,F88:F91,I88:I91,L88:L91,O88:O91,R88:R91,U88:U91)&lt;0,MIN(C88:C91,F88:F91,I88:I91,L88:L91,O88:O91,R88:R91,U88:U91)*-1,"-")</f>
        <v>113350</v>
      </c>
      <c r="AB96" s="102" t="str">
        <f>IF(MIN(D88:D91,G88:G91,J88:J91,M88:M91,P88:P91,S88:S91,V88:V91)&lt;0,MIN(D88:D91,G88:G91,J88:J91,M88:M91,P88:P91,S88:S91,V88:V91)*-1,"-")</f>
        <v>-</v>
      </c>
      <c r="AC96" s="230" t="e">
        <f t="shared" si="108"/>
        <v>#VALUE!</v>
      </c>
    </row>
    <row r="97" spans="2:26" x14ac:dyDescent="0.2">
      <c r="B97" s="206" t="s">
        <v>119</v>
      </c>
      <c r="C97" s="212"/>
      <c r="D97" s="212"/>
      <c r="E97" s="213">
        <f t="shared" si="109"/>
        <v>0</v>
      </c>
      <c r="F97" s="212"/>
      <c r="G97" s="212"/>
      <c r="H97" s="213">
        <f t="shared" si="110"/>
        <v>0</v>
      </c>
      <c r="I97" s="212"/>
      <c r="J97" s="212"/>
      <c r="K97" s="213">
        <f t="shared" si="111"/>
        <v>0</v>
      </c>
      <c r="L97" s="212"/>
      <c r="M97" s="212"/>
      <c r="N97" s="213">
        <f t="shared" si="112"/>
        <v>0</v>
      </c>
      <c r="O97" s="212"/>
      <c r="P97" s="212"/>
      <c r="Q97" s="213">
        <f t="shared" si="113"/>
        <v>0</v>
      </c>
      <c r="R97" s="212"/>
      <c r="S97" s="212"/>
      <c r="T97" s="213">
        <f t="shared" si="114"/>
        <v>0</v>
      </c>
      <c r="U97" s="212"/>
      <c r="V97" s="212"/>
      <c r="W97" s="214">
        <f t="shared" si="115"/>
        <v>0</v>
      </c>
      <c r="Z97" s="52" t="s">
        <v>128</v>
      </c>
    </row>
    <row r="98" spans="2:26" x14ac:dyDescent="0.2">
      <c r="B98" s="206" t="s">
        <v>120</v>
      </c>
      <c r="C98" s="212"/>
      <c r="D98" s="212"/>
      <c r="E98" s="213">
        <f t="shared" si="109"/>
        <v>0</v>
      </c>
      <c r="F98" s="212"/>
      <c r="G98" s="212"/>
      <c r="H98" s="213">
        <f t="shared" si="110"/>
        <v>0</v>
      </c>
      <c r="I98" s="212"/>
      <c r="J98" s="212"/>
      <c r="K98" s="213">
        <f t="shared" si="111"/>
        <v>0</v>
      </c>
      <c r="L98" s="212"/>
      <c r="M98" s="212"/>
      <c r="N98" s="213">
        <f t="shared" si="112"/>
        <v>0</v>
      </c>
      <c r="O98" s="212"/>
      <c r="P98" s="212"/>
      <c r="Q98" s="213">
        <f t="shared" si="113"/>
        <v>0</v>
      </c>
      <c r="R98" s="212"/>
      <c r="S98" s="212"/>
      <c r="T98" s="213">
        <f t="shared" si="114"/>
        <v>0</v>
      </c>
      <c r="U98" s="212"/>
      <c r="V98" s="212"/>
      <c r="W98" s="214">
        <f t="shared" si="115"/>
        <v>0</v>
      </c>
    </row>
    <row r="99" spans="2:26" x14ac:dyDescent="0.2">
      <c r="B99" s="205" t="s">
        <v>4</v>
      </c>
      <c r="C99" s="215"/>
      <c r="D99" s="215"/>
      <c r="E99" s="216"/>
      <c r="F99" s="215"/>
      <c r="G99" s="215"/>
      <c r="H99" s="216"/>
      <c r="I99" s="215"/>
      <c r="J99" s="215"/>
      <c r="K99" s="216"/>
      <c r="L99" s="215"/>
      <c r="M99" s="215"/>
      <c r="N99" s="216"/>
      <c r="O99" s="215"/>
      <c r="P99" s="215"/>
      <c r="Q99" s="216"/>
      <c r="R99" s="215"/>
      <c r="S99" s="215"/>
      <c r="T99" s="216"/>
      <c r="U99" s="215"/>
      <c r="V99" s="215"/>
      <c r="W99" s="217"/>
    </row>
    <row r="100" spans="2:26" x14ac:dyDescent="0.2">
      <c r="B100" s="206" t="s">
        <v>117</v>
      </c>
      <c r="C100" s="212"/>
      <c r="D100" s="212"/>
      <c r="E100" s="213">
        <f t="shared" si="109"/>
        <v>0</v>
      </c>
      <c r="F100" s="212"/>
      <c r="G100" s="212"/>
      <c r="H100" s="213">
        <f t="shared" si="110"/>
        <v>0</v>
      </c>
      <c r="I100" s="212"/>
      <c r="J100" s="212"/>
      <c r="K100" s="213">
        <f t="shared" si="111"/>
        <v>0</v>
      </c>
      <c r="L100" s="212"/>
      <c r="M100" s="212"/>
      <c r="N100" s="213">
        <f t="shared" si="112"/>
        <v>0</v>
      </c>
      <c r="O100" s="212"/>
      <c r="P100" s="212"/>
      <c r="Q100" s="213">
        <f t="shared" si="113"/>
        <v>0</v>
      </c>
      <c r="R100" s="212"/>
      <c r="S100" s="212"/>
      <c r="T100" s="213">
        <f t="shared" si="114"/>
        <v>0</v>
      </c>
      <c r="U100" s="212"/>
      <c r="V100" s="212"/>
      <c r="W100" s="214">
        <f t="shared" si="115"/>
        <v>0</v>
      </c>
    </row>
    <row r="101" spans="2:26" x14ac:dyDescent="0.2">
      <c r="B101" s="206" t="s">
        <v>118</v>
      </c>
      <c r="C101" s="212"/>
      <c r="D101" s="212"/>
      <c r="E101" s="213">
        <f t="shared" si="109"/>
        <v>0</v>
      </c>
      <c r="F101" s="212"/>
      <c r="G101" s="212"/>
      <c r="H101" s="213">
        <f t="shared" si="110"/>
        <v>0</v>
      </c>
      <c r="I101" s="212"/>
      <c r="J101" s="212"/>
      <c r="K101" s="213">
        <f t="shared" si="111"/>
        <v>0</v>
      </c>
      <c r="L101" s="212"/>
      <c r="M101" s="212"/>
      <c r="N101" s="213">
        <f t="shared" si="112"/>
        <v>0</v>
      </c>
      <c r="O101" s="212"/>
      <c r="P101" s="212"/>
      <c r="Q101" s="213">
        <f t="shared" si="113"/>
        <v>0</v>
      </c>
      <c r="R101" s="212"/>
      <c r="S101" s="212"/>
      <c r="T101" s="213">
        <f t="shared" si="114"/>
        <v>0</v>
      </c>
      <c r="U101" s="212"/>
      <c r="V101" s="212"/>
      <c r="W101" s="214">
        <f t="shared" si="115"/>
        <v>0</v>
      </c>
    </row>
    <row r="102" spans="2:26" x14ac:dyDescent="0.2">
      <c r="B102" s="206" t="s">
        <v>119</v>
      </c>
      <c r="C102" s="212"/>
      <c r="D102" s="212"/>
      <c r="E102" s="213">
        <f t="shared" si="109"/>
        <v>0</v>
      </c>
      <c r="F102" s="212"/>
      <c r="G102" s="212"/>
      <c r="H102" s="213">
        <f t="shared" si="110"/>
        <v>0</v>
      </c>
      <c r="I102" s="212"/>
      <c r="J102" s="212"/>
      <c r="K102" s="213">
        <f t="shared" si="111"/>
        <v>0</v>
      </c>
      <c r="L102" s="212"/>
      <c r="M102" s="212"/>
      <c r="N102" s="213">
        <f t="shared" si="112"/>
        <v>0</v>
      </c>
      <c r="O102" s="212"/>
      <c r="P102" s="212"/>
      <c r="Q102" s="213">
        <f t="shared" si="113"/>
        <v>0</v>
      </c>
      <c r="R102" s="212"/>
      <c r="S102" s="212"/>
      <c r="T102" s="213">
        <f t="shared" si="114"/>
        <v>0</v>
      </c>
      <c r="U102" s="212"/>
      <c r="V102" s="212"/>
      <c r="W102" s="214">
        <f t="shared" si="115"/>
        <v>0</v>
      </c>
    </row>
    <row r="103" spans="2:26" ht="13.5" thickBot="1" x14ac:dyDescent="0.25">
      <c r="B103" s="207" t="s">
        <v>120</v>
      </c>
      <c r="C103" s="218"/>
      <c r="D103" s="218"/>
      <c r="E103" s="219">
        <f t="shared" si="109"/>
        <v>0</v>
      </c>
      <c r="F103" s="218"/>
      <c r="G103" s="218"/>
      <c r="H103" s="219">
        <f t="shared" si="110"/>
        <v>0</v>
      </c>
      <c r="I103" s="218"/>
      <c r="J103" s="218"/>
      <c r="K103" s="219">
        <f t="shared" si="111"/>
        <v>0</v>
      </c>
      <c r="L103" s="218"/>
      <c r="M103" s="218"/>
      <c r="N103" s="219">
        <f t="shared" si="112"/>
        <v>0</v>
      </c>
      <c r="O103" s="218"/>
      <c r="P103" s="218"/>
      <c r="Q103" s="219">
        <f t="shared" si="113"/>
        <v>0</v>
      </c>
      <c r="R103" s="218"/>
      <c r="S103" s="218"/>
      <c r="T103" s="219">
        <f t="shared" si="114"/>
        <v>0</v>
      </c>
      <c r="U103" s="218"/>
      <c r="V103" s="218"/>
      <c r="W103" s="220">
        <f t="shared" si="115"/>
        <v>0</v>
      </c>
    </row>
  </sheetData>
  <mergeCells count="10">
    <mergeCell ref="AA2:AB2"/>
    <mergeCell ref="B1:B2"/>
    <mergeCell ref="Z1:Z2"/>
    <mergeCell ref="C2:D2"/>
    <mergeCell ref="F2:G2"/>
    <mergeCell ref="I2:J2"/>
    <mergeCell ref="L2:M2"/>
    <mergeCell ref="O2:P2"/>
    <mergeCell ref="R2:S2"/>
    <mergeCell ref="U2:V2"/>
  </mergeCells>
  <conditionalFormatting sqref="C87:V91">
    <cfRule type="cellIs" dxfId="2130" priority="434" operator="lessThan">
      <formula>0</formula>
    </cfRule>
  </conditionalFormatting>
  <conditionalFormatting sqref="E87:E91">
    <cfRule type="cellIs" dxfId="2129" priority="433" operator="lessThan">
      <formula>0</formula>
    </cfRule>
  </conditionalFormatting>
  <conditionalFormatting sqref="E87:E91">
    <cfRule type="cellIs" dxfId="2128" priority="430" operator="greaterThan">
      <formula>0</formula>
    </cfRule>
    <cfRule type="cellIs" dxfId="2127" priority="431" operator="lessThan">
      <formula>0</formula>
    </cfRule>
    <cfRule type="cellIs" dxfId="2126" priority="432" operator="lessThan">
      <formula>0</formula>
    </cfRule>
  </conditionalFormatting>
  <conditionalFormatting sqref="E82:E86">
    <cfRule type="cellIs" dxfId="2125" priority="427" operator="greaterThan">
      <formula>0</formula>
    </cfRule>
    <cfRule type="cellIs" dxfId="2124" priority="428" operator="lessThan">
      <formula>$E$83</formula>
    </cfRule>
    <cfRule type="cellIs" dxfId="2123" priority="429" operator="lessThan">
      <formula>-32000</formula>
    </cfRule>
  </conditionalFormatting>
  <conditionalFormatting sqref="E84:E86">
    <cfRule type="cellIs" dxfId="2122" priority="425" operator="lessThan">
      <formula>0</formula>
    </cfRule>
    <cfRule type="cellIs" dxfId="2121" priority="426" operator="lessThan">
      <formula>$E$85</formula>
    </cfRule>
  </conditionalFormatting>
  <conditionalFormatting sqref="E78:E81">
    <cfRule type="cellIs" dxfId="2120" priority="423" operator="lessThan">
      <formula>0</formula>
    </cfRule>
    <cfRule type="cellIs" dxfId="2119" priority="424" operator="greaterThan">
      <formula>0</formula>
    </cfRule>
  </conditionalFormatting>
  <conditionalFormatting sqref="E70:E77">
    <cfRule type="cellIs" dxfId="2118" priority="421" operator="lessThan">
      <formula>0</formula>
    </cfRule>
    <cfRule type="cellIs" dxfId="2117" priority="422" operator="greaterThan">
      <formula>0</formula>
    </cfRule>
  </conditionalFormatting>
  <conditionalFormatting sqref="E63:E68">
    <cfRule type="cellIs" dxfId="2116" priority="418" operator="lessThan">
      <formula>0</formula>
    </cfRule>
    <cfRule type="cellIs" dxfId="2115" priority="419" operator="lessThan">
      <formula>0</formula>
    </cfRule>
    <cfRule type="cellIs" dxfId="2114" priority="420" operator="greaterThan">
      <formula>0</formula>
    </cfRule>
  </conditionalFormatting>
  <conditionalFormatting sqref="E58:E59">
    <cfRule type="cellIs" dxfId="2113" priority="416" operator="greaterThan">
      <formula>0</formula>
    </cfRule>
    <cfRule type="cellIs" dxfId="2112" priority="417" operator="lessThan">
      <formula>0</formula>
    </cfRule>
  </conditionalFormatting>
  <conditionalFormatting sqref="E51:E57">
    <cfRule type="cellIs" dxfId="2111" priority="414" operator="lessThan">
      <formula>0</formula>
    </cfRule>
    <cfRule type="cellIs" dxfId="2110" priority="415" operator="greaterThan">
      <formula>0</formula>
    </cfRule>
  </conditionalFormatting>
  <conditionalFormatting sqref="E41:E49">
    <cfRule type="cellIs" dxfId="2109" priority="412" operator="lessThan">
      <formula>0</formula>
    </cfRule>
    <cfRule type="cellIs" dxfId="2108" priority="413" operator="greaterThan">
      <formula>0</formula>
    </cfRule>
  </conditionalFormatting>
  <conditionalFormatting sqref="E37">
    <cfRule type="cellIs" dxfId="2107" priority="410" operator="lessThan">
      <formula>0</formula>
    </cfRule>
    <cfRule type="cellIs" dxfId="2106" priority="411" operator="greaterThan">
      <formula>0</formula>
    </cfRule>
  </conditionalFormatting>
  <conditionalFormatting sqref="E17:E36">
    <cfRule type="cellIs" dxfId="2105" priority="408" operator="lessThan">
      <formula>0</formula>
    </cfRule>
    <cfRule type="cellIs" dxfId="2104" priority="409" operator="greaterThan">
      <formula>0</formula>
    </cfRule>
  </conditionalFormatting>
  <conditionalFormatting sqref="E6:E15">
    <cfRule type="cellIs" dxfId="2103" priority="406" operator="greaterThan">
      <formula>0</formula>
    </cfRule>
    <cfRule type="cellIs" dxfId="2102" priority="407" operator="lessThan">
      <formula>0</formula>
    </cfRule>
  </conditionalFormatting>
  <conditionalFormatting sqref="H87:H91">
    <cfRule type="cellIs" dxfId="2101" priority="405" operator="lessThan">
      <formula>0</formula>
    </cfRule>
  </conditionalFormatting>
  <conditionalFormatting sqref="H87:H91">
    <cfRule type="cellIs" dxfId="2100" priority="402" operator="greaterThan">
      <formula>0</formula>
    </cfRule>
    <cfRule type="cellIs" dxfId="2099" priority="403" operator="lessThan">
      <formula>0</formula>
    </cfRule>
    <cfRule type="cellIs" dxfId="2098" priority="404" operator="lessThan">
      <formula>0</formula>
    </cfRule>
  </conditionalFormatting>
  <conditionalFormatting sqref="H82:H86">
    <cfRule type="cellIs" dxfId="2097" priority="399" operator="greaterThan">
      <formula>0</formula>
    </cfRule>
    <cfRule type="cellIs" dxfId="2096" priority="400" operator="lessThan">
      <formula>$E$83</formula>
    </cfRule>
    <cfRule type="cellIs" dxfId="2095" priority="401" operator="lessThan">
      <formula>-32000</formula>
    </cfRule>
  </conditionalFormatting>
  <conditionalFormatting sqref="H84:H86">
    <cfRule type="cellIs" dxfId="2094" priority="397" operator="lessThan">
      <formula>0</formula>
    </cfRule>
    <cfRule type="cellIs" dxfId="2093" priority="398" operator="lessThan">
      <formula>$E$85</formula>
    </cfRule>
  </conditionalFormatting>
  <conditionalFormatting sqref="H78:H81">
    <cfRule type="cellIs" dxfId="2092" priority="395" operator="lessThan">
      <formula>0</formula>
    </cfRule>
    <cfRule type="cellIs" dxfId="2091" priority="396" operator="greaterThan">
      <formula>0</formula>
    </cfRule>
  </conditionalFormatting>
  <conditionalFormatting sqref="H70:H77">
    <cfRule type="cellIs" dxfId="2090" priority="393" operator="lessThan">
      <formula>0</formula>
    </cfRule>
    <cfRule type="cellIs" dxfId="2089" priority="394" operator="greaterThan">
      <formula>0</formula>
    </cfRule>
  </conditionalFormatting>
  <conditionalFormatting sqref="H63:H68">
    <cfRule type="cellIs" dxfId="2088" priority="390" operator="lessThan">
      <formula>0</formula>
    </cfRule>
    <cfRule type="cellIs" dxfId="2087" priority="391" operator="lessThan">
      <formula>0</formula>
    </cfRule>
    <cfRule type="cellIs" dxfId="2086" priority="392" operator="greaterThan">
      <formula>0</formula>
    </cfRule>
  </conditionalFormatting>
  <conditionalFormatting sqref="H58:H59">
    <cfRule type="cellIs" dxfId="2085" priority="388" operator="greaterThan">
      <formula>0</formula>
    </cfRule>
    <cfRule type="cellIs" dxfId="2084" priority="389" operator="lessThan">
      <formula>0</formula>
    </cfRule>
  </conditionalFormatting>
  <conditionalFormatting sqref="H51:H57">
    <cfRule type="cellIs" dxfId="2083" priority="386" operator="lessThan">
      <formula>0</formula>
    </cfRule>
    <cfRule type="cellIs" dxfId="2082" priority="387" operator="greaterThan">
      <formula>0</formula>
    </cfRule>
  </conditionalFormatting>
  <conditionalFormatting sqref="H41:H49">
    <cfRule type="cellIs" dxfId="2081" priority="384" operator="lessThan">
      <formula>0</formula>
    </cfRule>
    <cfRule type="cellIs" dxfId="2080" priority="385" operator="greaterThan">
      <formula>0</formula>
    </cfRule>
  </conditionalFormatting>
  <conditionalFormatting sqref="H37">
    <cfRule type="cellIs" dxfId="2079" priority="382" operator="lessThan">
      <formula>0</formula>
    </cfRule>
    <cfRule type="cellIs" dxfId="2078" priority="383" operator="greaterThan">
      <formula>0</formula>
    </cfRule>
  </conditionalFormatting>
  <conditionalFormatting sqref="H17:H36">
    <cfRule type="cellIs" dxfId="2077" priority="380" operator="lessThan">
      <formula>0</formula>
    </cfRule>
    <cfRule type="cellIs" dxfId="2076" priority="381" operator="greaterThan">
      <formula>0</formula>
    </cfRule>
  </conditionalFormatting>
  <conditionalFormatting sqref="H6:H15">
    <cfRule type="cellIs" dxfId="2075" priority="378" operator="greaterThan">
      <formula>0</formula>
    </cfRule>
    <cfRule type="cellIs" dxfId="2074" priority="379" operator="lessThan">
      <formula>0</formula>
    </cfRule>
  </conditionalFormatting>
  <conditionalFormatting sqref="K87:K91">
    <cfRule type="cellIs" dxfId="2073" priority="377" operator="lessThan">
      <formula>0</formula>
    </cfRule>
  </conditionalFormatting>
  <conditionalFormatting sqref="K87:K91">
    <cfRule type="cellIs" dxfId="2072" priority="374" operator="greaterThan">
      <formula>0</formula>
    </cfRule>
    <cfRule type="cellIs" dxfId="2071" priority="375" operator="lessThan">
      <formula>0</formula>
    </cfRule>
    <cfRule type="cellIs" dxfId="2070" priority="376" operator="lessThan">
      <formula>0</formula>
    </cfRule>
  </conditionalFormatting>
  <conditionalFormatting sqref="K82:K86">
    <cfRule type="cellIs" dxfId="2069" priority="371" operator="greaterThan">
      <formula>0</formula>
    </cfRule>
    <cfRule type="cellIs" dxfId="2068" priority="372" operator="lessThan">
      <formula>$E$83</formula>
    </cfRule>
    <cfRule type="cellIs" dxfId="2067" priority="373" operator="lessThan">
      <formula>-32000</formula>
    </cfRule>
  </conditionalFormatting>
  <conditionalFormatting sqref="K84:K86">
    <cfRule type="cellIs" dxfId="2066" priority="369" operator="lessThan">
      <formula>0</formula>
    </cfRule>
    <cfRule type="cellIs" dxfId="2065" priority="370" operator="lessThan">
      <formula>$E$85</formula>
    </cfRule>
  </conditionalFormatting>
  <conditionalFormatting sqref="K78:K81">
    <cfRule type="cellIs" dxfId="2064" priority="367" operator="lessThan">
      <formula>0</formula>
    </cfRule>
    <cfRule type="cellIs" dxfId="2063" priority="368" operator="greaterThan">
      <formula>0</formula>
    </cfRule>
  </conditionalFormatting>
  <conditionalFormatting sqref="K70:K77">
    <cfRule type="cellIs" dxfId="2062" priority="365" operator="lessThan">
      <formula>0</formula>
    </cfRule>
    <cfRule type="cellIs" dxfId="2061" priority="366" operator="greaterThan">
      <formula>0</formula>
    </cfRule>
  </conditionalFormatting>
  <conditionalFormatting sqref="K63:K68">
    <cfRule type="cellIs" dxfId="2060" priority="362" operator="lessThan">
      <formula>0</formula>
    </cfRule>
    <cfRule type="cellIs" dxfId="2059" priority="363" operator="lessThan">
      <formula>0</formula>
    </cfRule>
    <cfRule type="cellIs" dxfId="2058" priority="364" operator="greaterThan">
      <formula>0</formula>
    </cfRule>
  </conditionalFormatting>
  <conditionalFormatting sqref="K58:K59">
    <cfRule type="cellIs" dxfId="2057" priority="360" operator="greaterThan">
      <formula>0</formula>
    </cfRule>
    <cfRule type="cellIs" dxfId="2056" priority="361" operator="lessThan">
      <formula>0</formula>
    </cfRule>
  </conditionalFormatting>
  <conditionalFormatting sqref="K51:K57">
    <cfRule type="cellIs" dxfId="2055" priority="358" operator="lessThan">
      <formula>0</formula>
    </cfRule>
    <cfRule type="cellIs" dxfId="2054" priority="359" operator="greaterThan">
      <formula>0</formula>
    </cfRule>
  </conditionalFormatting>
  <conditionalFormatting sqref="K41:K49">
    <cfRule type="cellIs" dxfId="2053" priority="356" operator="lessThan">
      <formula>0</formula>
    </cfRule>
    <cfRule type="cellIs" dxfId="2052" priority="357" operator="greaterThan">
      <formula>0</formula>
    </cfRule>
  </conditionalFormatting>
  <conditionalFormatting sqref="K37">
    <cfRule type="cellIs" dxfId="2051" priority="354" operator="lessThan">
      <formula>0</formula>
    </cfRule>
    <cfRule type="cellIs" dxfId="2050" priority="355" operator="greaterThan">
      <formula>0</formula>
    </cfRule>
  </conditionalFormatting>
  <conditionalFormatting sqref="K17:K36">
    <cfRule type="cellIs" dxfId="2049" priority="352" operator="lessThan">
      <formula>0</formula>
    </cfRule>
    <cfRule type="cellIs" dxfId="2048" priority="353" operator="greaterThan">
      <formula>0</formula>
    </cfRule>
  </conditionalFormatting>
  <conditionalFormatting sqref="K6:K15">
    <cfRule type="cellIs" dxfId="2047" priority="350" operator="greaterThan">
      <formula>0</formula>
    </cfRule>
    <cfRule type="cellIs" dxfId="2046" priority="351" operator="lessThan">
      <formula>0</formula>
    </cfRule>
  </conditionalFormatting>
  <conditionalFormatting sqref="N87:N91">
    <cfRule type="cellIs" dxfId="2045" priority="349" operator="lessThan">
      <formula>0</formula>
    </cfRule>
  </conditionalFormatting>
  <conditionalFormatting sqref="N87:N91">
    <cfRule type="cellIs" dxfId="2044" priority="346" operator="greaterThan">
      <formula>0</formula>
    </cfRule>
    <cfRule type="cellIs" dxfId="2043" priority="347" operator="lessThan">
      <formula>0</formula>
    </cfRule>
    <cfRule type="cellIs" dxfId="2042" priority="348" operator="lessThan">
      <formula>0</formula>
    </cfRule>
  </conditionalFormatting>
  <conditionalFormatting sqref="N82:N86">
    <cfRule type="cellIs" dxfId="2041" priority="343" operator="greaterThan">
      <formula>0</formula>
    </cfRule>
    <cfRule type="cellIs" dxfId="2040" priority="344" operator="lessThan">
      <formula>$E$83</formula>
    </cfRule>
    <cfRule type="cellIs" dxfId="2039" priority="345" operator="lessThan">
      <formula>-32000</formula>
    </cfRule>
  </conditionalFormatting>
  <conditionalFormatting sqref="N84:N86">
    <cfRule type="cellIs" dxfId="2038" priority="341" operator="lessThan">
      <formula>0</formula>
    </cfRule>
    <cfRule type="cellIs" dxfId="2037" priority="342" operator="lessThan">
      <formula>$E$85</formula>
    </cfRule>
  </conditionalFormatting>
  <conditionalFormatting sqref="N78:N81">
    <cfRule type="cellIs" dxfId="2036" priority="339" operator="lessThan">
      <formula>0</formula>
    </cfRule>
    <cfRule type="cellIs" dxfId="2035" priority="340" operator="greaterThan">
      <formula>0</formula>
    </cfRule>
  </conditionalFormatting>
  <conditionalFormatting sqref="N70:N77">
    <cfRule type="cellIs" dxfId="2034" priority="337" operator="lessThan">
      <formula>0</formula>
    </cfRule>
    <cfRule type="cellIs" dxfId="2033" priority="338" operator="greaterThan">
      <formula>0</formula>
    </cfRule>
  </conditionalFormatting>
  <conditionalFormatting sqref="N63:N68">
    <cfRule type="cellIs" dxfId="2032" priority="334" operator="lessThan">
      <formula>0</formula>
    </cfRule>
    <cfRule type="cellIs" dxfId="2031" priority="335" operator="lessThan">
      <formula>0</formula>
    </cfRule>
    <cfRule type="cellIs" dxfId="2030" priority="336" operator="greaterThan">
      <formula>0</formula>
    </cfRule>
  </conditionalFormatting>
  <conditionalFormatting sqref="N58:N59">
    <cfRule type="cellIs" dxfId="2029" priority="332" operator="greaterThan">
      <formula>0</formula>
    </cfRule>
    <cfRule type="cellIs" dxfId="2028" priority="333" operator="lessThan">
      <formula>0</formula>
    </cfRule>
  </conditionalFormatting>
  <conditionalFormatting sqref="N51:N57">
    <cfRule type="cellIs" dxfId="2027" priority="330" operator="lessThan">
      <formula>0</formula>
    </cfRule>
    <cfRule type="cellIs" dxfId="2026" priority="331" operator="greaterThan">
      <formula>0</formula>
    </cfRule>
  </conditionalFormatting>
  <conditionalFormatting sqref="N41:N49">
    <cfRule type="cellIs" dxfId="2025" priority="328" operator="lessThan">
      <formula>0</formula>
    </cfRule>
    <cfRule type="cellIs" dxfId="2024" priority="329" operator="greaterThan">
      <formula>0</formula>
    </cfRule>
  </conditionalFormatting>
  <conditionalFormatting sqref="N37">
    <cfRule type="cellIs" dxfId="2023" priority="326" operator="lessThan">
      <formula>0</formula>
    </cfRule>
    <cfRule type="cellIs" dxfId="2022" priority="327" operator="greaterThan">
      <formula>0</formula>
    </cfRule>
  </conditionalFormatting>
  <conditionalFormatting sqref="N17:N36">
    <cfRule type="cellIs" dxfId="2021" priority="324" operator="lessThan">
      <formula>0</formula>
    </cfRule>
    <cfRule type="cellIs" dxfId="2020" priority="325" operator="greaterThan">
      <formula>0</formula>
    </cfRule>
  </conditionalFormatting>
  <conditionalFormatting sqref="N6:N15">
    <cfRule type="cellIs" dxfId="2019" priority="322" operator="greaterThan">
      <formula>0</formula>
    </cfRule>
    <cfRule type="cellIs" dxfId="2018" priority="323" operator="lessThan">
      <formula>0</formula>
    </cfRule>
  </conditionalFormatting>
  <conditionalFormatting sqref="Q87:Q91">
    <cfRule type="cellIs" dxfId="2017" priority="321" operator="lessThan">
      <formula>0</formula>
    </cfRule>
  </conditionalFormatting>
  <conditionalFormatting sqref="Q87:Q91">
    <cfRule type="cellIs" dxfId="2016" priority="318" operator="greaterThan">
      <formula>0</formula>
    </cfRule>
    <cfRule type="cellIs" dxfId="2015" priority="319" operator="lessThan">
      <formula>0</formula>
    </cfRule>
    <cfRule type="cellIs" dxfId="2014" priority="320" operator="lessThan">
      <formula>0</formula>
    </cfRule>
  </conditionalFormatting>
  <conditionalFormatting sqref="Q82:Q86">
    <cfRule type="cellIs" dxfId="2013" priority="315" operator="greaterThan">
      <formula>0</formula>
    </cfRule>
    <cfRule type="cellIs" dxfId="2012" priority="316" operator="lessThan">
      <formula>$E$83</formula>
    </cfRule>
    <cfRule type="cellIs" dxfId="2011" priority="317" operator="lessThan">
      <formula>-32000</formula>
    </cfRule>
  </conditionalFormatting>
  <conditionalFormatting sqref="Q84:Q86">
    <cfRule type="cellIs" dxfId="2010" priority="313" operator="lessThan">
      <formula>0</formula>
    </cfRule>
    <cfRule type="cellIs" dxfId="2009" priority="314" operator="lessThan">
      <formula>$E$85</formula>
    </cfRule>
  </conditionalFormatting>
  <conditionalFormatting sqref="Q78:Q81">
    <cfRule type="cellIs" dxfId="2008" priority="311" operator="lessThan">
      <formula>0</formula>
    </cfRule>
    <cfRule type="cellIs" dxfId="2007" priority="312" operator="greaterThan">
      <formula>0</formula>
    </cfRule>
  </conditionalFormatting>
  <conditionalFormatting sqref="Q70:Q77">
    <cfRule type="cellIs" dxfId="2006" priority="309" operator="lessThan">
      <formula>0</formula>
    </cfRule>
    <cfRule type="cellIs" dxfId="2005" priority="310" operator="greaterThan">
      <formula>0</formula>
    </cfRule>
  </conditionalFormatting>
  <conditionalFormatting sqref="Q63:Q68">
    <cfRule type="cellIs" dxfId="2004" priority="306" operator="lessThan">
      <formula>0</formula>
    </cfRule>
    <cfRule type="cellIs" dxfId="2003" priority="307" operator="lessThan">
      <formula>0</formula>
    </cfRule>
    <cfRule type="cellIs" dxfId="2002" priority="308" operator="greaterThan">
      <formula>0</formula>
    </cfRule>
  </conditionalFormatting>
  <conditionalFormatting sqref="Q58:Q59">
    <cfRule type="cellIs" dxfId="2001" priority="304" operator="greaterThan">
      <formula>0</formula>
    </cfRule>
    <cfRule type="cellIs" dxfId="2000" priority="305" operator="lessThan">
      <formula>0</formula>
    </cfRule>
  </conditionalFormatting>
  <conditionalFormatting sqref="Q51:Q57">
    <cfRule type="cellIs" dxfId="1999" priority="302" operator="lessThan">
      <formula>0</formula>
    </cfRule>
    <cfRule type="cellIs" dxfId="1998" priority="303" operator="greaterThan">
      <formula>0</formula>
    </cfRule>
  </conditionalFormatting>
  <conditionalFormatting sqref="Q41:Q49">
    <cfRule type="cellIs" dxfId="1997" priority="300" operator="lessThan">
      <formula>0</formula>
    </cfRule>
    <cfRule type="cellIs" dxfId="1996" priority="301" operator="greaterThan">
      <formula>0</formula>
    </cfRule>
  </conditionalFormatting>
  <conditionalFormatting sqref="Q37">
    <cfRule type="cellIs" dxfId="1995" priority="298" operator="lessThan">
      <formula>0</formula>
    </cfRule>
    <cfRule type="cellIs" dxfId="1994" priority="299" operator="greaterThan">
      <formula>0</formula>
    </cfRule>
  </conditionalFormatting>
  <conditionalFormatting sqref="Q17:Q36">
    <cfRule type="cellIs" dxfId="1993" priority="296" operator="lessThan">
      <formula>0</formula>
    </cfRule>
    <cfRule type="cellIs" dxfId="1992" priority="297" operator="greaterThan">
      <formula>0</formula>
    </cfRule>
  </conditionalFormatting>
  <conditionalFormatting sqref="Q6:Q15">
    <cfRule type="cellIs" dxfId="1991" priority="294" operator="greaterThan">
      <formula>0</formula>
    </cfRule>
    <cfRule type="cellIs" dxfId="1990" priority="295" operator="lessThan">
      <formula>0</formula>
    </cfRule>
  </conditionalFormatting>
  <conditionalFormatting sqref="T87:T91">
    <cfRule type="cellIs" dxfId="1989" priority="293" operator="lessThan">
      <formula>0</formula>
    </cfRule>
  </conditionalFormatting>
  <conditionalFormatting sqref="T87:T91">
    <cfRule type="cellIs" dxfId="1988" priority="290" operator="greaterThan">
      <formula>0</formula>
    </cfRule>
    <cfRule type="cellIs" dxfId="1987" priority="291" operator="lessThan">
      <formula>0</formula>
    </cfRule>
    <cfRule type="cellIs" dxfId="1986" priority="292" operator="lessThan">
      <formula>0</formula>
    </cfRule>
  </conditionalFormatting>
  <conditionalFormatting sqref="T82:T86">
    <cfRule type="cellIs" dxfId="1985" priority="287" operator="greaterThan">
      <formula>0</formula>
    </cfRule>
    <cfRule type="cellIs" dxfId="1984" priority="288" operator="lessThan">
      <formula>$E$83</formula>
    </cfRule>
    <cfRule type="cellIs" dxfId="1983" priority="289" operator="lessThan">
      <formula>-32000</formula>
    </cfRule>
  </conditionalFormatting>
  <conditionalFormatting sqref="T84:T86">
    <cfRule type="cellIs" dxfId="1982" priority="285" operator="lessThan">
      <formula>0</formula>
    </cfRule>
    <cfRule type="cellIs" dxfId="1981" priority="286" operator="lessThan">
      <formula>$E$85</formula>
    </cfRule>
  </conditionalFormatting>
  <conditionalFormatting sqref="T78:T81">
    <cfRule type="cellIs" dxfId="1980" priority="283" operator="lessThan">
      <formula>0</formula>
    </cfRule>
    <cfRule type="cellIs" dxfId="1979" priority="284" operator="greaterThan">
      <formula>0</formula>
    </cfRule>
  </conditionalFormatting>
  <conditionalFormatting sqref="T70:T77">
    <cfRule type="cellIs" dxfId="1978" priority="281" operator="lessThan">
      <formula>0</formula>
    </cfRule>
    <cfRule type="cellIs" dxfId="1977" priority="282" operator="greaterThan">
      <formula>0</formula>
    </cfRule>
  </conditionalFormatting>
  <conditionalFormatting sqref="T63:T68">
    <cfRule type="cellIs" dxfId="1976" priority="278" operator="lessThan">
      <formula>0</formula>
    </cfRule>
    <cfRule type="cellIs" dxfId="1975" priority="279" operator="lessThan">
      <formula>0</formula>
    </cfRule>
    <cfRule type="cellIs" dxfId="1974" priority="280" operator="greaterThan">
      <formula>0</formula>
    </cfRule>
  </conditionalFormatting>
  <conditionalFormatting sqref="T58:T59">
    <cfRule type="cellIs" dxfId="1973" priority="276" operator="greaterThan">
      <formula>0</formula>
    </cfRule>
    <cfRule type="cellIs" dxfId="1972" priority="277" operator="lessThan">
      <formula>0</formula>
    </cfRule>
  </conditionalFormatting>
  <conditionalFormatting sqref="T51:T57">
    <cfRule type="cellIs" dxfId="1971" priority="274" operator="lessThan">
      <formula>0</formula>
    </cfRule>
    <cfRule type="cellIs" dxfId="1970" priority="275" operator="greaterThan">
      <formula>0</formula>
    </cfRule>
  </conditionalFormatting>
  <conditionalFormatting sqref="T41:T49">
    <cfRule type="cellIs" dxfId="1969" priority="272" operator="lessThan">
      <formula>0</formula>
    </cfRule>
    <cfRule type="cellIs" dxfId="1968" priority="273" operator="greaterThan">
      <formula>0</formula>
    </cfRule>
  </conditionalFormatting>
  <conditionalFormatting sqref="T37">
    <cfRule type="cellIs" dxfId="1967" priority="270" operator="lessThan">
      <formula>0</formula>
    </cfRule>
    <cfRule type="cellIs" dxfId="1966" priority="271" operator="greaterThan">
      <formula>0</formula>
    </cfRule>
  </conditionalFormatting>
  <conditionalFormatting sqref="T17:T36">
    <cfRule type="cellIs" dxfId="1965" priority="268" operator="lessThan">
      <formula>0</formula>
    </cfRule>
    <cfRule type="cellIs" dxfId="1964" priority="269" operator="greaterThan">
      <formula>0</formula>
    </cfRule>
  </conditionalFormatting>
  <conditionalFormatting sqref="T6:T15">
    <cfRule type="cellIs" dxfId="1963" priority="266" operator="greaterThan">
      <formula>0</formula>
    </cfRule>
    <cfRule type="cellIs" dxfId="1962" priority="267" operator="lessThan">
      <formula>0</formula>
    </cfRule>
  </conditionalFormatting>
  <conditionalFormatting sqref="W87:W91">
    <cfRule type="cellIs" dxfId="1961" priority="265" operator="lessThan">
      <formula>0</formula>
    </cfRule>
  </conditionalFormatting>
  <conditionalFormatting sqref="W87:W91">
    <cfRule type="cellIs" dxfId="1960" priority="264" operator="lessThan">
      <formula>0</formula>
    </cfRule>
  </conditionalFormatting>
  <conditionalFormatting sqref="W87:W91">
    <cfRule type="cellIs" dxfId="1959" priority="261" operator="greaterThan">
      <formula>0</formula>
    </cfRule>
    <cfRule type="cellIs" dxfId="1958" priority="262" operator="lessThan">
      <formula>0</formula>
    </cfRule>
    <cfRule type="cellIs" dxfId="1957" priority="263" operator="lessThan">
      <formula>0</formula>
    </cfRule>
  </conditionalFormatting>
  <conditionalFormatting sqref="W82:W86">
    <cfRule type="cellIs" dxfId="1956" priority="258" operator="greaterThan">
      <formula>0</formula>
    </cfRule>
    <cfRule type="cellIs" dxfId="1955" priority="259" operator="lessThan">
      <formula>$E$83</formula>
    </cfRule>
    <cfRule type="cellIs" dxfId="1954" priority="260" operator="lessThan">
      <formula>-32000</formula>
    </cfRule>
  </conditionalFormatting>
  <conditionalFormatting sqref="W84:W86">
    <cfRule type="cellIs" dxfId="1953" priority="256" operator="lessThan">
      <formula>0</formula>
    </cfRule>
    <cfRule type="cellIs" dxfId="1952" priority="257" operator="lessThan">
      <formula>$E$85</formula>
    </cfRule>
  </conditionalFormatting>
  <conditionalFormatting sqref="W78:W81">
    <cfRule type="cellIs" dxfId="1951" priority="254" operator="lessThan">
      <formula>0</formula>
    </cfRule>
    <cfRule type="cellIs" dxfId="1950" priority="255" operator="greaterThan">
      <formula>0</formula>
    </cfRule>
  </conditionalFormatting>
  <conditionalFormatting sqref="W70:W77">
    <cfRule type="cellIs" dxfId="1949" priority="252" operator="lessThan">
      <formula>0</formula>
    </cfRule>
    <cfRule type="cellIs" dxfId="1948" priority="253" operator="greaterThan">
      <formula>0</formula>
    </cfRule>
  </conditionalFormatting>
  <conditionalFormatting sqref="W63:W68">
    <cfRule type="cellIs" dxfId="1947" priority="249" operator="lessThan">
      <formula>0</formula>
    </cfRule>
    <cfRule type="cellIs" dxfId="1946" priority="250" operator="lessThan">
      <formula>0</formula>
    </cfRule>
    <cfRule type="cellIs" dxfId="1945" priority="251" operator="greaterThan">
      <formula>0</formula>
    </cfRule>
  </conditionalFormatting>
  <conditionalFormatting sqref="W58:W59">
    <cfRule type="cellIs" dxfId="1944" priority="247" operator="greaterThan">
      <formula>0</formula>
    </cfRule>
    <cfRule type="cellIs" dxfId="1943" priority="248" operator="lessThan">
      <formula>0</formula>
    </cfRule>
  </conditionalFormatting>
  <conditionalFormatting sqref="W51:W57">
    <cfRule type="cellIs" dxfId="1942" priority="245" operator="lessThan">
      <formula>0</formula>
    </cfRule>
    <cfRule type="cellIs" dxfId="1941" priority="246" operator="greaterThan">
      <formula>0</formula>
    </cfRule>
  </conditionalFormatting>
  <conditionalFormatting sqref="W41:W49">
    <cfRule type="cellIs" dxfId="1940" priority="243" operator="lessThan">
      <formula>0</formula>
    </cfRule>
    <cfRule type="cellIs" dxfId="1939" priority="244" operator="greaterThan">
      <formula>0</formula>
    </cfRule>
  </conditionalFormatting>
  <conditionalFormatting sqref="W37">
    <cfRule type="cellIs" dxfId="1938" priority="241" operator="lessThan">
      <formula>0</formula>
    </cfRule>
    <cfRule type="cellIs" dxfId="1937" priority="242" operator="greaterThan">
      <formula>0</formula>
    </cfRule>
  </conditionalFormatting>
  <conditionalFormatting sqref="W17:W36">
    <cfRule type="cellIs" dxfId="1936" priority="239" operator="lessThan">
      <formula>0</formula>
    </cfRule>
    <cfRule type="cellIs" dxfId="1935" priority="240" operator="greaterThan">
      <formula>0</formula>
    </cfRule>
  </conditionalFormatting>
  <conditionalFormatting sqref="W6:W15">
    <cfRule type="cellIs" dxfId="1934" priority="237" operator="greaterThan">
      <formula>0</formula>
    </cfRule>
    <cfRule type="cellIs" dxfId="1933" priority="238" operator="lessThan">
      <formula>0</formula>
    </cfRule>
  </conditionalFormatting>
  <conditionalFormatting sqref="AC87:AC91">
    <cfRule type="cellIs" dxfId="1932" priority="236" operator="lessThan">
      <formula>0</formula>
    </cfRule>
  </conditionalFormatting>
  <conditionalFormatting sqref="AC87:AC91">
    <cfRule type="cellIs" dxfId="1931" priority="235" operator="lessThan">
      <formula>0</formula>
    </cfRule>
  </conditionalFormatting>
  <conditionalFormatting sqref="AC87:AC91">
    <cfRule type="cellIs" dxfId="1930" priority="232" operator="greaterThan">
      <formula>0</formula>
    </cfRule>
    <cfRule type="cellIs" dxfId="1929" priority="233" operator="lessThan">
      <formula>0</formula>
    </cfRule>
    <cfRule type="cellIs" dxfId="1928" priority="234" operator="lessThan">
      <formula>0</formula>
    </cfRule>
  </conditionalFormatting>
  <conditionalFormatting sqref="AC82:AC86">
    <cfRule type="cellIs" dxfId="1927" priority="229" operator="greaterThan">
      <formula>0</formula>
    </cfRule>
    <cfRule type="cellIs" dxfId="1926" priority="230" operator="lessThan">
      <formula>$E$83</formula>
    </cfRule>
    <cfRule type="cellIs" dxfId="1925" priority="231" operator="lessThan">
      <formula>-32000</formula>
    </cfRule>
  </conditionalFormatting>
  <conditionalFormatting sqref="AC84:AC86">
    <cfRule type="cellIs" dxfId="1924" priority="227" operator="lessThan">
      <formula>0</formula>
    </cfRule>
    <cfRule type="cellIs" dxfId="1923" priority="228" operator="lessThan">
      <formula>$E$85</formula>
    </cfRule>
  </conditionalFormatting>
  <conditionalFormatting sqref="AC78:AC81">
    <cfRule type="cellIs" dxfId="1922" priority="225" operator="lessThan">
      <formula>0</formula>
    </cfRule>
    <cfRule type="cellIs" dxfId="1921" priority="226" operator="greaterThan">
      <formula>0</formula>
    </cfRule>
  </conditionalFormatting>
  <conditionalFormatting sqref="AC70:AC77">
    <cfRule type="cellIs" dxfId="1920" priority="223" operator="lessThan">
      <formula>0</formula>
    </cfRule>
    <cfRule type="cellIs" dxfId="1919" priority="224" operator="greaterThan">
      <formula>0</formula>
    </cfRule>
  </conditionalFormatting>
  <conditionalFormatting sqref="AC63:AC68">
    <cfRule type="cellIs" dxfId="1918" priority="220" operator="lessThan">
      <formula>0</formula>
    </cfRule>
    <cfRule type="cellIs" dxfId="1917" priority="221" operator="lessThan">
      <formula>0</formula>
    </cfRule>
    <cfRule type="cellIs" dxfId="1916" priority="222" operator="greaterThan">
      <formula>0</formula>
    </cfRule>
  </conditionalFormatting>
  <conditionalFormatting sqref="AC58:AC59">
    <cfRule type="cellIs" dxfId="1915" priority="218" operator="greaterThan">
      <formula>0</formula>
    </cfRule>
    <cfRule type="cellIs" dxfId="1914" priority="219" operator="lessThan">
      <formula>0</formula>
    </cfRule>
  </conditionalFormatting>
  <conditionalFormatting sqref="AC51:AC57">
    <cfRule type="cellIs" dxfId="1913" priority="216" operator="lessThan">
      <formula>0</formula>
    </cfRule>
    <cfRule type="cellIs" dxfId="1912" priority="217" operator="greaterThan">
      <formula>0</formula>
    </cfRule>
  </conditionalFormatting>
  <conditionalFormatting sqref="AC41:AC49">
    <cfRule type="cellIs" dxfId="1911" priority="214" operator="lessThan">
      <formula>0</formula>
    </cfRule>
    <cfRule type="cellIs" dxfId="1910" priority="215" operator="greaterThan">
      <formula>0</formula>
    </cfRule>
  </conditionalFormatting>
  <conditionalFormatting sqref="AC37">
    <cfRule type="cellIs" dxfId="1909" priority="212" operator="lessThan">
      <formula>0</formula>
    </cfRule>
    <cfRule type="cellIs" dxfId="1908" priority="213" operator="greaterThan">
      <formula>0</formula>
    </cfRule>
  </conditionalFormatting>
  <conditionalFormatting sqref="AC17:AC36">
    <cfRule type="cellIs" dxfId="1907" priority="210" operator="lessThan">
      <formula>0</formula>
    </cfRule>
    <cfRule type="cellIs" dxfId="1906" priority="211" operator="greaterThan">
      <formula>0</formula>
    </cfRule>
  </conditionalFormatting>
  <conditionalFormatting sqref="AC6:AC15">
    <cfRule type="cellIs" dxfId="1905" priority="208" operator="greaterThan">
      <formula>0</formula>
    </cfRule>
    <cfRule type="cellIs" dxfId="1904" priority="209" operator="lessThan">
      <formula>0</formula>
    </cfRule>
  </conditionalFormatting>
  <conditionalFormatting sqref="E80:E81">
    <cfRule type="cellIs" dxfId="1903" priority="206" operator="lessThan">
      <formula>0</formula>
    </cfRule>
    <cfRule type="cellIs" dxfId="1902" priority="207" operator="greaterThan">
      <formula>0</formula>
    </cfRule>
  </conditionalFormatting>
  <conditionalFormatting sqref="E80:E81">
    <cfRule type="cellIs" dxfId="1901" priority="204" operator="lessThan">
      <formula>0</formula>
    </cfRule>
    <cfRule type="cellIs" dxfId="1900" priority="205" operator="greaterThan">
      <formula>0</formula>
    </cfRule>
  </conditionalFormatting>
  <conditionalFormatting sqref="E80:E81">
    <cfRule type="cellIs" dxfId="1899" priority="202" operator="lessThan">
      <formula>0</formula>
    </cfRule>
    <cfRule type="cellIs" dxfId="1898" priority="203" operator="greaterThan">
      <formula>0</formula>
    </cfRule>
  </conditionalFormatting>
  <conditionalFormatting sqref="E80:E81">
    <cfRule type="cellIs" dxfId="1897" priority="200" operator="lessThan">
      <formula>0</formula>
    </cfRule>
    <cfRule type="cellIs" dxfId="1896" priority="201" operator="greaterThan">
      <formula>0</formula>
    </cfRule>
  </conditionalFormatting>
  <conditionalFormatting sqref="E80:E81">
    <cfRule type="cellIs" dxfId="1895" priority="198" operator="lessThan">
      <formula>0</formula>
    </cfRule>
    <cfRule type="cellIs" dxfId="1894" priority="199" operator="greaterThan">
      <formula>0</formula>
    </cfRule>
  </conditionalFormatting>
  <conditionalFormatting sqref="E80:E81">
    <cfRule type="cellIs" dxfId="1893" priority="196" operator="lessThan">
      <formula>0</formula>
    </cfRule>
    <cfRule type="cellIs" dxfId="1892" priority="197" operator="greaterThan">
      <formula>0</formula>
    </cfRule>
  </conditionalFormatting>
  <conditionalFormatting sqref="E80:E81">
    <cfRule type="cellIs" dxfId="1891" priority="194" operator="lessThan">
      <formula>0</formula>
    </cfRule>
    <cfRule type="cellIs" dxfId="1890" priority="195" operator="greaterThan">
      <formula>0</formula>
    </cfRule>
  </conditionalFormatting>
  <conditionalFormatting sqref="E80:E81">
    <cfRule type="cellIs" dxfId="1889" priority="192" operator="lessThan">
      <formula>0</formula>
    </cfRule>
    <cfRule type="cellIs" dxfId="1888" priority="193" operator="greaterThan">
      <formula>0</formula>
    </cfRule>
  </conditionalFormatting>
  <conditionalFormatting sqref="H80:H81">
    <cfRule type="cellIs" dxfId="1887" priority="190" operator="lessThan">
      <formula>0</formula>
    </cfRule>
    <cfRule type="cellIs" dxfId="1886" priority="191" operator="greaterThan">
      <formula>0</formula>
    </cfRule>
  </conditionalFormatting>
  <conditionalFormatting sqref="H80:H81">
    <cfRule type="cellIs" dxfId="1885" priority="188" operator="lessThan">
      <formula>0</formula>
    </cfRule>
    <cfRule type="cellIs" dxfId="1884" priority="189" operator="greaterThan">
      <formula>0</formula>
    </cfRule>
  </conditionalFormatting>
  <conditionalFormatting sqref="H80:H81">
    <cfRule type="cellIs" dxfId="1883" priority="186" operator="lessThan">
      <formula>0</formula>
    </cfRule>
    <cfRule type="cellIs" dxfId="1882" priority="187" operator="greaterThan">
      <formula>0</formula>
    </cfRule>
  </conditionalFormatting>
  <conditionalFormatting sqref="H80:H81">
    <cfRule type="cellIs" dxfId="1881" priority="184" operator="lessThan">
      <formula>0</formula>
    </cfRule>
    <cfRule type="cellIs" dxfId="1880" priority="185" operator="greaterThan">
      <formula>0</formula>
    </cfRule>
  </conditionalFormatting>
  <conditionalFormatting sqref="H80:H81">
    <cfRule type="cellIs" dxfId="1879" priority="182" operator="lessThan">
      <formula>0</formula>
    </cfRule>
    <cfRule type="cellIs" dxfId="1878" priority="183" operator="greaterThan">
      <formula>0</formula>
    </cfRule>
  </conditionalFormatting>
  <conditionalFormatting sqref="H80:H81">
    <cfRule type="cellIs" dxfId="1877" priority="180" operator="lessThan">
      <formula>0</formula>
    </cfRule>
    <cfRule type="cellIs" dxfId="1876" priority="181" operator="greaterThan">
      <formula>0</formula>
    </cfRule>
  </conditionalFormatting>
  <conditionalFormatting sqref="H80:H81">
    <cfRule type="cellIs" dxfId="1875" priority="178" operator="lessThan">
      <formula>0</formula>
    </cfRule>
    <cfRule type="cellIs" dxfId="1874" priority="179" operator="greaterThan">
      <formula>0</formula>
    </cfRule>
  </conditionalFormatting>
  <conditionalFormatting sqref="H80:H81">
    <cfRule type="cellIs" dxfId="1873" priority="176" operator="lessThan">
      <formula>0</formula>
    </cfRule>
    <cfRule type="cellIs" dxfId="1872" priority="177" operator="greaterThan">
      <formula>0</formula>
    </cfRule>
  </conditionalFormatting>
  <conditionalFormatting sqref="H80:H81">
    <cfRule type="cellIs" dxfId="1871" priority="174" operator="lessThan">
      <formula>0</formula>
    </cfRule>
    <cfRule type="cellIs" dxfId="1870" priority="175" operator="greaterThan">
      <formula>0</formula>
    </cfRule>
  </conditionalFormatting>
  <conditionalFormatting sqref="K80:K81">
    <cfRule type="cellIs" dxfId="1869" priority="172" operator="lessThan">
      <formula>0</formula>
    </cfRule>
    <cfRule type="cellIs" dxfId="1868" priority="173" operator="greaterThan">
      <formula>0</formula>
    </cfRule>
  </conditionalFormatting>
  <conditionalFormatting sqref="K80:K81">
    <cfRule type="cellIs" dxfId="1867" priority="170" operator="lessThan">
      <formula>0</formula>
    </cfRule>
    <cfRule type="cellIs" dxfId="1866" priority="171" operator="greaterThan">
      <formula>0</formula>
    </cfRule>
  </conditionalFormatting>
  <conditionalFormatting sqref="K80:K81">
    <cfRule type="cellIs" dxfId="1865" priority="168" operator="lessThan">
      <formula>0</formula>
    </cfRule>
    <cfRule type="cellIs" dxfId="1864" priority="169" operator="greaterThan">
      <formula>0</formula>
    </cfRule>
  </conditionalFormatting>
  <conditionalFormatting sqref="K80:K81">
    <cfRule type="cellIs" dxfId="1863" priority="166" operator="lessThan">
      <formula>0</formula>
    </cfRule>
    <cfRule type="cellIs" dxfId="1862" priority="167" operator="greaterThan">
      <formula>0</formula>
    </cfRule>
  </conditionalFormatting>
  <conditionalFormatting sqref="K80:K81">
    <cfRule type="cellIs" dxfId="1861" priority="164" operator="lessThan">
      <formula>0</formula>
    </cfRule>
    <cfRule type="cellIs" dxfId="1860" priority="165" operator="greaterThan">
      <formula>0</formula>
    </cfRule>
  </conditionalFormatting>
  <conditionalFormatting sqref="K80:K81">
    <cfRule type="cellIs" dxfId="1859" priority="162" operator="lessThan">
      <formula>0</formula>
    </cfRule>
    <cfRule type="cellIs" dxfId="1858" priority="163" operator="greaterThan">
      <formula>0</formula>
    </cfRule>
  </conditionalFormatting>
  <conditionalFormatting sqref="K80:K81">
    <cfRule type="cellIs" dxfId="1857" priority="160" operator="lessThan">
      <formula>0</formula>
    </cfRule>
    <cfRule type="cellIs" dxfId="1856" priority="161" operator="greaterThan">
      <formula>0</formula>
    </cfRule>
  </conditionalFormatting>
  <conditionalFormatting sqref="K80:K81">
    <cfRule type="cellIs" dxfId="1855" priority="158" operator="lessThan">
      <formula>0</formula>
    </cfRule>
    <cfRule type="cellIs" dxfId="1854" priority="159" operator="greaterThan">
      <formula>0</formula>
    </cfRule>
  </conditionalFormatting>
  <conditionalFormatting sqref="K80:K81">
    <cfRule type="cellIs" dxfId="1853" priority="156" operator="lessThan">
      <formula>0</formula>
    </cfRule>
    <cfRule type="cellIs" dxfId="1852" priority="157" operator="greaterThan">
      <formula>0</formula>
    </cfRule>
  </conditionalFormatting>
  <conditionalFormatting sqref="K80:K81">
    <cfRule type="cellIs" dxfId="1851" priority="154" operator="lessThan">
      <formula>0</formula>
    </cfRule>
    <cfRule type="cellIs" dxfId="1850" priority="155" operator="greaterThan">
      <formula>0</formula>
    </cfRule>
  </conditionalFormatting>
  <conditionalFormatting sqref="N80:N81">
    <cfRule type="cellIs" dxfId="1849" priority="152" operator="lessThan">
      <formula>0</formula>
    </cfRule>
    <cfRule type="cellIs" dxfId="1848" priority="153" operator="greaterThan">
      <formula>0</formula>
    </cfRule>
  </conditionalFormatting>
  <conditionalFormatting sqref="N80:N81">
    <cfRule type="cellIs" dxfId="1847" priority="150" operator="lessThan">
      <formula>0</formula>
    </cfRule>
    <cfRule type="cellIs" dxfId="1846" priority="151" operator="greaterThan">
      <formula>0</formula>
    </cfRule>
  </conditionalFormatting>
  <conditionalFormatting sqref="N80:N81">
    <cfRule type="cellIs" dxfId="1845" priority="148" operator="lessThan">
      <formula>0</formula>
    </cfRule>
    <cfRule type="cellIs" dxfId="1844" priority="149" operator="greaterThan">
      <formula>0</formula>
    </cfRule>
  </conditionalFormatting>
  <conditionalFormatting sqref="N80:N81">
    <cfRule type="cellIs" dxfId="1843" priority="146" operator="lessThan">
      <formula>0</formula>
    </cfRule>
    <cfRule type="cellIs" dxfId="1842" priority="147" operator="greaterThan">
      <formula>0</formula>
    </cfRule>
  </conditionalFormatting>
  <conditionalFormatting sqref="N80:N81">
    <cfRule type="cellIs" dxfId="1841" priority="144" operator="lessThan">
      <formula>0</formula>
    </cfRule>
    <cfRule type="cellIs" dxfId="1840" priority="145" operator="greaterThan">
      <formula>0</formula>
    </cfRule>
  </conditionalFormatting>
  <conditionalFormatting sqref="N80:N81">
    <cfRule type="cellIs" dxfId="1839" priority="142" operator="lessThan">
      <formula>0</formula>
    </cfRule>
    <cfRule type="cellIs" dxfId="1838" priority="143" operator="greaterThan">
      <formula>0</formula>
    </cfRule>
  </conditionalFormatting>
  <conditionalFormatting sqref="N80:N81">
    <cfRule type="cellIs" dxfId="1837" priority="140" operator="lessThan">
      <formula>0</formula>
    </cfRule>
    <cfRule type="cellIs" dxfId="1836" priority="141" operator="greaterThan">
      <formula>0</formula>
    </cfRule>
  </conditionalFormatting>
  <conditionalFormatting sqref="N80:N81">
    <cfRule type="cellIs" dxfId="1835" priority="138" operator="lessThan">
      <formula>0</formula>
    </cfRule>
    <cfRule type="cellIs" dxfId="1834" priority="139" operator="greaterThan">
      <formula>0</formula>
    </cfRule>
  </conditionalFormatting>
  <conditionalFormatting sqref="N80:N81">
    <cfRule type="cellIs" dxfId="1833" priority="136" operator="lessThan">
      <formula>0</formula>
    </cfRule>
    <cfRule type="cellIs" dxfId="1832" priority="137" operator="greaterThan">
      <formula>0</formula>
    </cfRule>
  </conditionalFormatting>
  <conditionalFormatting sqref="N80:N81">
    <cfRule type="cellIs" dxfId="1831" priority="134" operator="lessThan">
      <formula>0</formula>
    </cfRule>
    <cfRule type="cellIs" dxfId="1830" priority="135" operator="greaterThan">
      <formula>0</formula>
    </cfRule>
  </conditionalFormatting>
  <conditionalFormatting sqref="N80:N81">
    <cfRule type="cellIs" dxfId="1829" priority="132" operator="lessThan">
      <formula>0</formula>
    </cfRule>
    <cfRule type="cellIs" dxfId="1828" priority="133" operator="greaterThan">
      <formula>0</formula>
    </cfRule>
  </conditionalFormatting>
  <conditionalFormatting sqref="Q80:Q81">
    <cfRule type="cellIs" dxfId="1827" priority="130" operator="lessThan">
      <formula>0</formula>
    </cfRule>
    <cfRule type="cellIs" dxfId="1826" priority="131" operator="greaterThan">
      <formula>0</formula>
    </cfRule>
  </conditionalFormatting>
  <conditionalFormatting sqref="Q80:Q81">
    <cfRule type="cellIs" dxfId="1825" priority="128" operator="lessThan">
      <formula>0</formula>
    </cfRule>
    <cfRule type="cellIs" dxfId="1824" priority="129" operator="greaterThan">
      <formula>0</formula>
    </cfRule>
  </conditionalFormatting>
  <conditionalFormatting sqref="Q80:Q81">
    <cfRule type="cellIs" dxfId="1823" priority="126" operator="lessThan">
      <formula>0</formula>
    </cfRule>
    <cfRule type="cellIs" dxfId="1822" priority="127" operator="greaterThan">
      <formula>0</formula>
    </cfRule>
  </conditionalFormatting>
  <conditionalFormatting sqref="Q80:Q81">
    <cfRule type="cellIs" dxfId="1821" priority="124" operator="lessThan">
      <formula>0</formula>
    </cfRule>
    <cfRule type="cellIs" dxfId="1820" priority="125" operator="greaterThan">
      <formula>0</formula>
    </cfRule>
  </conditionalFormatting>
  <conditionalFormatting sqref="Q80:Q81">
    <cfRule type="cellIs" dxfId="1819" priority="122" operator="lessThan">
      <formula>0</formula>
    </cfRule>
    <cfRule type="cellIs" dxfId="1818" priority="123" operator="greaterThan">
      <formula>0</formula>
    </cfRule>
  </conditionalFormatting>
  <conditionalFormatting sqref="Q80:Q81">
    <cfRule type="cellIs" dxfId="1817" priority="120" operator="lessThan">
      <formula>0</formula>
    </cfRule>
    <cfRule type="cellIs" dxfId="1816" priority="121" operator="greaterThan">
      <formula>0</formula>
    </cfRule>
  </conditionalFormatting>
  <conditionalFormatting sqref="Q80:Q81">
    <cfRule type="cellIs" dxfId="1815" priority="118" operator="lessThan">
      <formula>0</formula>
    </cfRule>
    <cfRule type="cellIs" dxfId="1814" priority="119" operator="greaterThan">
      <formula>0</formula>
    </cfRule>
  </conditionalFormatting>
  <conditionalFormatting sqref="Q80:Q81">
    <cfRule type="cellIs" dxfId="1813" priority="116" operator="lessThan">
      <formula>0</formula>
    </cfRule>
    <cfRule type="cellIs" dxfId="1812" priority="117" operator="greaterThan">
      <formula>0</formula>
    </cfRule>
  </conditionalFormatting>
  <conditionalFormatting sqref="Q80:Q81">
    <cfRule type="cellIs" dxfId="1811" priority="114" operator="lessThan">
      <formula>0</formula>
    </cfRule>
    <cfRule type="cellIs" dxfId="1810" priority="115" operator="greaterThan">
      <formula>0</formula>
    </cfRule>
  </conditionalFormatting>
  <conditionalFormatting sqref="Q80:Q81">
    <cfRule type="cellIs" dxfId="1809" priority="112" operator="lessThan">
      <formula>0</formula>
    </cfRule>
    <cfRule type="cellIs" dxfId="1808" priority="113" operator="greaterThan">
      <formula>0</formula>
    </cfRule>
  </conditionalFormatting>
  <conditionalFormatting sqref="Q80:Q81">
    <cfRule type="cellIs" dxfId="1807" priority="110" operator="lessThan">
      <formula>0</formula>
    </cfRule>
    <cfRule type="cellIs" dxfId="1806" priority="111" operator="greaterThan">
      <formula>0</formula>
    </cfRule>
  </conditionalFormatting>
  <conditionalFormatting sqref="Q80:Q81">
    <cfRule type="cellIs" dxfId="1805" priority="108" operator="lessThan">
      <formula>0</formula>
    </cfRule>
    <cfRule type="cellIs" dxfId="1804" priority="109" operator="greaterThan">
      <formula>0</formula>
    </cfRule>
  </conditionalFormatting>
  <conditionalFormatting sqref="T80:T81">
    <cfRule type="cellIs" dxfId="1803" priority="106" operator="lessThan">
      <formula>0</formula>
    </cfRule>
    <cfRule type="cellIs" dxfId="1802" priority="107" operator="greaterThan">
      <formula>0</formula>
    </cfRule>
  </conditionalFormatting>
  <conditionalFormatting sqref="T80:T81">
    <cfRule type="cellIs" dxfId="1801" priority="104" operator="lessThan">
      <formula>0</formula>
    </cfRule>
    <cfRule type="cellIs" dxfId="1800" priority="105" operator="greaterThan">
      <formula>0</formula>
    </cfRule>
  </conditionalFormatting>
  <conditionalFormatting sqref="T80:T81">
    <cfRule type="cellIs" dxfId="1799" priority="102" operator="lessThan">
      <formula>0</formula>
    </cfRule>
    <cfRule type="cellIs" dxfId="1798" priority="103" operator="greaterThan">
      <formula>0</formula>
    </cfRule>
  </conditionalFormatting>
  <conditionalFormatting sqref="T80:T81">
    <cfRule type="cellIs" dxfId="1797" priority="100" operator="lessThan">
      <formula>0</formula>
    </cfRule>
    <cfRule type="cellIs" dxfId="1796" priority="101" operator="greaterThan">
      <formula>0</formula>
    </cfRule>
  </conditionalFormatting>
  <conditionalFormatting sqref="T80:T81">
    <cfRule type="cellIs" dxfId="1795" priority="98" operator="lessThan">
      <formula>0</formula>
    </cfRule>
    <cfRule type="cellIs" dxfId="1794" priority="99" operator="greaterThan">
      <formula>0</formula>
    </cfRule>
  </conditionalFormatting>
  <conditionalFormatting sqref="T80:T81">
    <cfRule type="cellIs" dxfId="1793" priority="96" operator="lessThan">
      <formula>0</formula>
    </cfRule>
    <cfRule type="cellIs" dxfId="1792" priority="97" operator="greaterThan">
      <formula>0</formula>
    </cfRule>
  </conditionalFormatting>
  <conditionalFormatting sqref="T80:T81">
    <cfRule type="cellIs" dxfId="1791" priority="94" operator="lessThan">
      <formula>0</formula>
    </cfRule>
    <cfRule type="cellIs" dxfId="1790" priority="95" operator="greaterThan">
      <formula>0</formula>
    </cfRule>
  </conditionalFormatting>
  <conditionalFormatting sqref="T80:T81">
    <cfRule type="cellIs" dxfId="1789" priority="92" operator="lessThan">
      <formula>0</formula>
    </cfRule>
    <cfRule type="cellIs" dxfId="1788" priority="93" operator="greaterThan">
      <formula>0</formula>
    </cfRule>
  </conditionalFormatting>
  <conditionalFormatting sqref="T80:T81">
    <cfRule type="cellIs" dxfId="1787" priority="90" operator="lessThan">
      <formula>0</formula>
    </cfRule>
    <cfRule type="cellIs" dxfId="1786" priority="91" operator="greaterThan">
      <formula>0</formula>
    </cfRule>
  </conditionalFormatting>
  <conditionalFormatting sqref="T80:T81">
    <cfRule type="cellIs" dxfId="1785" priority="88" operator="lessThan">
      <formula>0</formula>
    </cfRule>
    <cfRule type="cellIs" dxfId="1784" priority="89" operator="greaterThan">
      <formula>0</formula>
    </cfRule>
  </conditionalFormatting>
  <conditionalFormatting sqref="T80:T81">
    <cfRule type="cellIs" dxfId="1783" priority="86" operator="lessThan">
      <formula>0</formula>
    </cfRule>
    <cfRule type="cellIs" dxfId="1782" priority="87" operator="greaterThan">
      <formula>0</formula>
    </cfRule>
  </conditionalFormatting>
  <conditionalFormatting sqref="T80:T81">
    <cfRule type="cellIs" dxfId="1781" priority="84" operator="lessThan">
      <formula>0</formula>
    </cfRule>
    <cfRule type="cellIs" dxfId="1780" priority="85" operator="greaterThan">
      <formula>0</formula>
    </cfRule>
  </conditionalFormatting>
  <conditionalFormatting sqref="T80:T81">
    <cfRule type="cellIs" dxfId="1779" priority="82" operator="lessThan">
      <formula>0</formula>
    </cfRule>
    <cfRule type="cellIs" dxfId="1778" priority="83" operator="greaterThan">
      <formula>0</formula>
    </cfRule>
  </conditionalFormatting>
  <conditionalFormatting sqref="W80:W81">
    <cfRule type="cellIs" dxfId="1777" priority="80" operator="lessThan">
      <formula>0</formula>
    </cfRule>
    <cfRule type="cellIs" dxfId="1776" priority="81" operator="greaterThan">
      <formula>0</formula>
    </cfRule>
  </conditionalFormatting>
  <conditionalFormatting sqref="W80:W81">
    <cfRule type="cellIs" dxfId="1775" priority="78" operator="lessThan">
      <formula>0</formula>
    </cfRule>
    <cfRule type="cellIs" dxfId="1774" priority="79" operator="greaterThan">
      <formula>0</formula>
    </cfRule>
  </conditionalFormatting>
  <conditionalFormatting sqref="W80:W81">
    <cfRule type="cellIs" dxfId="1773" priority="76" operator="lessThan">
      <formula>0</formula>
    </cfRule>
    <cfRule type="cellIs" dxfId="1772" priority="77" operator="greaterThan">
      <formula>0</formula>
    </cfRule>
  </conditionalFormatting>
  <conditionalFormatting sqref="W80:W81">
    <cfRule type="cellIs" dxfId="1771" priority="74" operator="lessThan">
      <formula>0</formula>
    </cfRule>
    <cfRule type="cellIs" dxfId="1770" priority="75" operator="greaterThan">
      <formula>0</formula>
    </cfRule>
  </conditionalFormatting>
  <conditionalFormatting sqref="W80:W81">
    <cfRule type="cellIs" dxfId="1769" priority="72" operator="lessThan">
      <formula>0</formula>
    </cfRule>
    <cfRule type="cellIs" dxfId="1768" priority="73" operator="greaterThan">
      <formula>0</formula>
    </cfRule>
  </conditionalFormatting>
  <conditionalFormatting sqref="W80:W81">
    <cfRule type="cellIs" dxfId="1767" priority="70" operator="lessThan">
      <formula>0</formula>
    </cfRule>
    <cfRule type="cellIs" dxfId="1766" priority="71" operator="greaterThan">
      <formula>0</formula>
    </cfRule>
  </conditionalFormatting>
  <conditionalFormatting sqref="W80:W81">
    <cfRule type="cellIs" dxfId="1765" priority="68" operator="lessThan">
      <formula>0</formula>
    </cfRule>
    <cfRule type="cellIs" dxfId="1764" priority="69" operator="greaterThan">
      <formula>0</formula>
    </cfRule>
  </conditionalFormatting>
  <conditionalFormatting sqref="W80:W81">
    <cfRule type="cellIs" dxfId="1763" priority="66" operator="lessThan">
      <formula>0</formula>
    </cfRule>
    <cfRule type="cellIs" dxfId="1762" priority="67" operator="greaterThan">
      <formula>0</formula>
    </cfRule>
  </conditionalFormatting>
  <conditionalFormatting sqref="W80:W81">
    <cfRule type="cellIs" dxfId="1761" priority="64" operator="lessThan">
      <formula>0</formula>
    </cfRule>
    <cfRule type="cellIs" dxfId="1760" priority="65" operator="greaterThan">
      <formula>0</formula>
    </cfRule>
  </conditionalFormatting>
  <conditionalFormatting sqref="W80:W81">
    <cfRule type="cellIs" dxfId="1759" priority="62" operator="lessThan">
      <formula>0</formula>
    </cfRule>
    <cfRule type="cellIs" dxfId="1758" priority="63" operator="greaterThan">
      <formula>0</formula>
    </cfRule>
  </conditionalFormatting>
  <conditionalFormatting sqref="W80:W81">
    <cfRule type="cellIs" dxfId="1757" priority="60" operator="lessThan">
      <formula>0</formula>
    </cfRule>
    <cfRule type="cellIs" dxfId="1756" priority="61" operator="greaterThan">
      <formula>0</formula>
    </cfRule>
  </conditionalFormatting>
  <conditionalFormatting sqref="W80:W81">
    <cfRule type="cellIs" dxfId="1755" priority="58" operator="lessThan">
      <formula>0</formula>
    </cfRule>
    <cfRule type="cellIs" dxfId="1754" priority="59" operator="greaterThan">
      <formula>0</formula>
    </cfRule>
  </conditionalFormatting>
  <conditionalFormatting sqref="W80:W81">
    <cfRule type="cellIs" dxfId="1753" priority="56" operator="lessThan">
      <formula>0</formula>
    </cfRule>
    <cfRule type="cellIs" dxfId="1752" priority="57" operator="greaterThan">
      <formula>0</formula>
    </cfRule>
  </conditionalFormatting>
  <conditionalFormatting sqref="W80:W81">
    <cfRule type="cellIs" dxfId="1751" priority="54" operator="lessThan">
      <formula>0</formula>
    </cfRule>
    <cfRule type="cellIs" dxfId="1750" priority="55" operator="greaterThan">
      <formula>0</formula>
    </cfRule>
  </conditionalFormatting>
  <conditionalFormatting sqref="AC80:AC81">
    <cfRule type="cellIs" dxfId="1749" priority="52" operator="lessThan">
      <formula>0</formula>
    </cfRule>
    <cfRule type="cellIs" dxfId="1748" priority="53" operator="greaterThan">
      <formula>0</formula>
    </cfRule>
  </conditionalFormatting>
  <conditionalFormatting sqref="AC80:AC81">
    <cfRule type="cellIs" dxfId="1747" priority="50" operator="lessThan">
      <formula>0</formula>
    </cfRule>
    <cfRule type="cellIs" dxfId="1746" priority="51" operator="greaterThan">
      <formula>0</formula>
    </cfRule>
  </conditionalFormatting>
  <conditionalFormatting sqref="AC80:AC81">
    <cfRule type="cellIs" dxfId="1745" priority="48" operator="lessThan">
      <formula>0</formula>
    </cfRule>
    <cfRule type="cellIs" dxfId="1744" priority="49" operator="greaterThan">
      <formula>0</formula>
    </cfRule>
  </conditionalFormatting>
  <conditionalFormatting sqref="AC80:AC81">
    <cfRule type="cellIs" dxfId="1743" priority="46" operator="lessThan">
      <formula>0</formula>
    </cfRule>
    <cfRule type="cellIs" dxfId="1742" priority="47" operator="greaterThan">
      <formula>0</formula>
    </cfRule>
  </conditionalFormatting>
  <conditionalFormatting sqref="AC80:AC81">
    <cfRule type="cellIs" dxfId="1741" priority="44" operator="lessThan">
      <formula>0</formula>
    </cfRule>
    <cfRule type="cellIs" dxfId="1740" priority="45" operator="greaterThan">
      <formula>0</formula>
    </cfRule>
  </conditionalFormatting>
  <conditionalFormatting sqref="AC80:AC81">
    <cfRule type="cellIs" dxfId="1739" priority="42" operator="lessThan">
      <formula>0</formula>
    </cfRule>
    <cfRule type="cellIs" dxfId="1738" priority="43" operator="greaterThan">
      <formula>0</formula>
    </cfRule>
  </conditionalFormatting>
  <conditionalFormatting sqref="AC80:AC81">
    <cfRule type="cellIs" dxfId="1737" priority="40" operator="lessThan">
      <formula>0</formula>
    </cfRule>
    <cfRule type="cellIs" dxfId="1736" priority="41" operator="greaterThan">
      <formula>0</formula>
    </cfRule>
  </conditionalFormatting>
  <conditionalFormatting sqref="AC80:AC81">
    <cfRule type="cellIs" dxfId="1735" priority="38" operator="lessThan">
      <formula>0</formula>
    </cfRule>
    <cfRule type="cellIs" dxfId="1734" priority="39" operator="greaterThan">
      <formula>0</formula>
    </cfRule>
  </conditionalFormatting>
  <conditionalFormatting sqref="AC80:AC81">
    <cfRule type="cellIs" dxfId="1733" priority="36" operator="lessThan">
      <formula>0</formula>
    </cfRule>
    <cfRule type="cellIs" dxfId="1732" priority="37" operator="greaterThan">
      <formula>0</formula>
    </cfRule>
  </conditionalFormatting>
  <conditionalFormatting sqref="AC80:AC81">
    <cfRule type="cellIs" dxfId="1731" priority="34" operator="lessThan">
      <formula>0</formula>
    </cfRule>
    <cfRule type="cellIs" dxfId="1730" priority="35" operator="greaterThan">
      <formula>0</formula>
    </cfRule>
  </conditionalFormatting>
  <conditionalFormatting sqref="AC80:AC81">
    <cfRule type="cellIs" dxfId="1729" priority="32" operator="lessThan">
      <formula>0</formula>
    </cfRule>
    <cfRule type="cellIs" dxfId="1728" priority="33" operator="greaterThan">
      <formula>0</formula>
    </cfRule>
  </conditionalFormatting>
  <conditionalFormatting sqref="AC80:AC81">
    <cfRule type="cellIs" dxfId="1727" priority="30" operator="lessThan">
      <formula>0</formula>
    </cfRule>
    <cfRule type="cellIs" dxfId="1726" priority="31" operator="greaterThan">
      <formula>0</formula>
    </cfRule>
  </conditionalFormatting>
  <conditionalFormatting sqref="AC80:AC81">
    <cfRule type="cellIs" dxfId="1725" priority="28" operator="lessThan">
      <formula>0</formula>
    </cfRule>
    <cfRule type="cellIs" dxfId="1724" priority="29" operator="greaterThan">
      <formula>0</formula>
    </cfRule>
  </conditionalFormatting>
  <conditionalFormatting sqref="AC80:AC81">
    <cfRule type="cellIs" dxfId="1723" priority="26" operator="lessThan">
      <formula>0</formula>
    </cfRule>
    <cfRule type="cellIs" dxfId="1722" priority="27" operator="greaterThan">
      <formula>0</formula>
    </cfRule>
  </conditionalFormatting>
  <conditionalFormatting sqref="AC80:AC81">
    <cfRule type="cellIs" dxfId="1721" priority="24" operator="lessThan">
      <formula>0</formula>
    </cfRule>
    <cfRule type="cellIs" dxfId="1720" priority="25" operator="greaterThan">
      <formula>0</formula>
    </cfRule>
  </conditionalFormatting>
  <conditionalFormatting sqref="C87:V91">
    <cfRule type="cellIs" dxfId="1719" priority="23" operator="lessThan">
      <formula>0</formula>
    </cfRule>
  </conditionalFormatting>
  <conditionalFormatting sqref="E87:E91">
    <cfRule type="cellIs" dxfId="1718" priority="20" operator="greaterThan">
      <formula>0</formula>
    </cfRule>
    <cfRule type="cellIs" dxfId="1717" priority="21" operator="lessThan">
      <formula>0</formula>
    </cfRule>
    <cfRule type="cellIs" dxfId="1716" priority="22" operator="lessThan">
      <formula>0</formula>
    </cfRule>
  </conditionalFormatting>
  <conditionalFormatting sqref="H87:H91">
    <cfRule type="cellIs" dxfId="1715" priority="17" operator="greaterThan">
      <formula>0</formula>
    </cfRule>
    <cfRule type="cellIs" dxfId="1714" priority="18" operator="lessThan">
      <formula>0</formula>
    </cfRule>
    <cfRule type="cellIs" dxfId="1713" priority="19" operator="lessThan">
      <formula>0</formula>
    </cfRule>
  </conditionalFormatting>
  <conditionalFormatting sqref="K87:K91">
    <cfRule type="cellIs" dxfId="1712" priority="14" operator="greaterThan">
      <formula>0</formula>
    </cfRule>
    <cfRule type="cellIs" dxfId="1711" priority="15" operator="lessThan">
      <formula>0</formula>
    </cfRule>
    <cfRule type="cellIs" dxfId="1710" priority="16" operator="lessThan">
      <formula>0</formula>
    </cfRule>
  </conditionalFormatting>
  <conditionalFormatting sqref="N87:N91">
    <cfRule type="cellIs" dxfId="1709" priority="11" operator="greaterThan">
      <formula>0</formula>
    </cfRule>
    <cfRule type="cellIs" dxfId="1708" priority="12" operator="lessThan">
      <formula>0</formula>
    </cfRule>
    <cfRule type="cellIs" dxfId="1707" priority="13" operator="lessThan">
      <formula>0</formula>
    </cfRule>
  </conditionalFormatting>
  <conditionalFormatting sqref="Q87:Q91">
    <cfRule type="cellIs" dxfId="1706" priority="8" operator="greaterThan">
      <formula>0</formula>
    </cfRule>
    <cfRule type="cellIs" dxfId="1705" priority="9" operator="lessThan">
      <formula>0</formula>
    </cfRule>
    <cfRule type="cellIs" dxfId="1704" priority="10" operator="lessThan">
      <formula>0</formula>
    </cfRule>
  </conditionalFormatting>
  <conditionalFormatting sqref="T87:T91">
    <cfRule type="cellIs" dxfId="1703" priority="5" operator="greaterThan">
      <formula>0</formula>
    </cfRule>
    <cfRule type="cellIs" dxfId="1702" priority="6" operator="lessThan">
      <formula>0</formula>
    </cfRule>
    <cfRule type="cellIs" dxfId="1701" priority="7" operator="lessThan">
      <formula>0</formula>
    </cfRule>
  </conditionalFormatting>
  <conditionalFormatting sqref="W87:W91">
    <cfRule type="cellIs" dxfId="1700" priority="4" operator="lessThan">
      <formula>0</formula>
    </cfRule>
  </conditionalFormatting>
  <conditionalFormatting sqref="W87:W91">
    <cfRule type="cellIs" dxfId="1699" priority="1" operator="greaterThan">
      <formula>0</formula>
    </cfRule>
    <cfRule type="cellIs" dxfId="1698" priority="2" operator="lessThan">
      <formula>0</formula>
    </cfRule>
    <cfRule type="cellIs" dxfId="1697" priority="3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E15:T17 E57:T79 E82:T86 E19:T28 E18 G18:T18 E33:T34 E32:H32 J32:T32 E30:T31 E29:H29 J29:Q29 E36:T49 E35:N35 P35:T35 S29:T29 E87:V9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3"/>
  <sheetViews>
    <sheetView topLeftCell="B70" zoomScale="90" zoomScaleNormal="90" workbookViewId="0">
      <selection activeCell="AA93" sqref="AA93:AC93"/>
    </sheetView>
  </sheetViews>
  <sheetFormatPr baseColWidth="10" defaultRowHeight="12.75" x14ac:dyDescent="0.2"/>
  <cols>
    <col min="1" max="1" width="4.28515625" style="52" customWidth="1"/>
    <col min="2" max="2" width="90.5703125" style="52" customWidth="1"/>
    <col min="3" max="3" width="17.42578125" style="52" customWidth="1"/>
    <col min="4" max="4" width="16.85546875" style="52" customWidth="1"/>
    <col min="5" max="5" width="19.5703125" style="52" customWidth="1"/>
    <col min="6" max="6" width="17.7109375" style="52" customWidth="1"/>
    <col min="7" max="7" width="18.140625" style="52" customWidth="1"/>
    <col min="8" max="8" width="20" style="52" customWidth="1"/>
    <col min="9" max="9" width="18.7109375" style="52" customWidth="1"/>
    <col min="10" max="10" width="17.5703125" style="52" customWidth="1"/>
    <col min="11" max="11" width="16.85546875" style="52" customWidth="1"/>
    <col min="12" max="12" width="17.140625" style="52" customWidth="1"/>
    <col min="13" max="13" width="18.28515625" style="52" customWidth="1"/>
    <col min="14" max="14" width="16.85546875" style="52" customWidth="1"/>
    <col min="15" max="15" width="17" style="52" customWidth="1"/>
    <col min="16" max="16" width="18.85546875" style="52" customWidth="1"/>
    <col min="17" max="17" width="16.85546875" style="52" customWidth="1"/>
    <col min="18" max="18" width="19" style="52" customWidth="1"/>
    <col min="19" max="19" width="17.7109375" style="52" customWidth="1"/>
    <col min="20" max="20" width="16.85546875" style="52" customWidth="1"/>
    <col min="21" max="21" width="18.85546875" style="52" customWidth="1"/>
    <col min="22" max="22" width="18.5703125" style="52" customWidth="1"/>
    <col min="23" max="23" width="16.85546875" style="52" customWidth="1"/>
    <col min="25" max="25" width="4.28515625" customWidth="1"/>
    <col min="26" max="26" width="84.85546875" customWidth="1"/>
    <col min="27" max="27" width="19.140625" customWidth="1"/>
    <col min="28" max="28" width="20" customWidth="1"/>
    <col min="29" max="29" width="16.85546875" style="52" customWidth="1"/>
  </cols>
  <sheetData>
    <row r="1" spans="1:29" ht="13.5" customHeight="1" thickBot="1" x14ac:dyDescent="0.25">
      <c r="A1" s="78"/>
      <c r="B1" s="242" t="s">
        <v>86</v>
      </c>
      <c r="C1" s="129" t="s">
        <v>2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Y1" s="78"/>
      <c r="Z1" s="234" t="s">
        <v>109</v>
      </c>
      <c r="AA1" s="6"/>
      <c r="AB1" s="79"/>
      <c r="AC1" s="116"/>
    </row>
    <row r="2" spans="1:29" ht="13.5" customHeight="1" thickBot="1" x14ac:dyDescent="0.25">
      <c r="A2" s="80"/>
      <c r="B2" s="243"/>
      <c r="C2" s="238">
        <v>15</v>
      </c>
      <c r="D2" s="238"/>
      <c r="E2" s="122" t="s">
        <v>179</v>
      </c>
      <c r="F2" s="238">
        <v>16</v>
      </c>
      <c r="G2" s="238"/>
      <c r="H2" s="122" t="s">
        <v>180</v>
      </c>
      <c r="I2" s="238">
        <v>17</v>
      </c>
      <c r="J2" s="238"/>
      <c r="K2" s="122" t="s">
        <v>181</v>
      </c>
      <c r="L2" s="238">
        <v>18</v>
      </c>
      <c r="M2" s="238"/>
      <c r="N2" s="122" t="s">
        <v>182</v>
      </c>
      <c r="O2" s="238">
        <v>19</v>
      </c>
      <c r="P2" s="238"/>
      <c r="Q2" s="122" t="s">
        <v>183</v>
      </c>
      <c r="R2" s="238">
        <v>20</v>
      </c>
      <c r="S2" s="238"/>
      <c r="T2" s="122" t="s">
        <v>184</v>
      </c>
      <c r="U2" s="238">
        <v>21</v>
      </c>
      <c r="V2" s="238"/>
      <c r="W2" s="122" t="s">
        <v>185</v>
      </c>
      <c r="Y2" s="80"/>
      <c r="Z2" s="235"/>
      <c r="AA2" s="236"/>
      <c r="AB2" s="237"/>
      <c r="AC2" s="122"/>
    </row>
    <row r="3" spans="1:29" ht="13.5" thickBot="1" x14ac:dyDescent="0.25">
      <c r="A3" s="80"/>
      <c r="B3" s="191" t="s">
        <v>3</v>
      </c>
      <c r="C3" s="131" t="s">
        <v>1</v>
      </c>
      <c r="D3" s="130" t="s">
        <v>0</v>
      </c>
      <c r="E3" s="133" t="s">
        <v>153</v>
      </c>
      <c r="F3" s="131" t="s">
        <v>1</v>
      </c>
      <c r="G3" s="130" t="s">
        <v>0</v>
      </c>
      <c r="H3" s="133" t="s">
        <v>153</v>
      </c>
      <c r="I3" s="131" t="s">
        <v>1</v>
      </c>
      <c r="J3" s="130" t="s">
        <v>0</v>
      </c>
      <c r="K3" s="133" t="s">
        <v>153</v>
      </c>
      <c r="L3" s="131" t="s">
        <v>1</v>
      </c>
      <c r="M3" s="130" t="s">
        <v>0</v>
      </c>
      <c r="N3" s="133" t="s">
        <v>153</v>
      </c>
      <c r="O3" s="131" t="s">
        <v>1</v>
      </c>
      <c r="P3" s="130" t="s">
        <v>0</v>
      </c>
      <c r="Q3" s="133" t="s">
        <v>153</v>
      </c>
      <c r="R3" s="131" t="s">
        <v>1</v>
      </c>
      <c r="S3" s="130" t="s">
        <v>0</v>
      </c>
      <c r="T3" s="133" t="s">
        <v>153</v>
      </c>
      <c r="U3" s="131" t="s">
        <v>1</v>
      </c>
      <c r="V3" s="130" t="s">
        <v>0</v>
      </c>
      <c r="W3" s="133" t="s">
        <v>153</v>
      </c>
      <c r="Y3" s="80"/>
      <c r="Z3" s="25" t="s">
        <v>3</v>
      </c>
      <c r="AA3" s="83" t="s">
        <v>1</v>
      </c>
      <c r="AB3" s="4" t="s">
        <v>0</v>
      </c>
      <c r="AC3" s="133" t="s">
        <v>153</v>
      </c>
    </row>
    <row r="4" spans="1:29" s="8" customFormat="1" ht="18" x14ac:dyDescent="0.25">
      <c r="A4" s="28" t="s">
        <v>8</v>
      </c>
      <c r="B4" s="165" t="s">
        <v>139</v>
      </c>
      <c r="C4" s="11"/>
      <c r="D4" s="125"/>
      <c r="E4" s="10"/>
      <c r="F4" s="11"/>
      <c r="G4" s="125"/>
      <c r="H4" s="10"/>
      <c r="I4" s="11"/>
      <c r="J4" s="125"/>
      <c r="K4" s="10"/>
      <c r="L4" s="11"/>
      <c r="M4" s="125"/>
      <c r="N4" s="10"/>
      <c r="O4" s="11"/>
      <c r="P4" s="125"/>
      <c r="Q4" s="10"/>
      <c r="R4" s="11"/>
      <c r="S4" s="125"/>
      <c r="T4" s="10"/>
      <c r="U4" s="11"/>
      <c r="V4" s="125"/>
      <c r="W4" s="10"/>
      <c r="Y4" s="28" t="s">
        <v>8</v>
      </c>
      <c r="Z4" s="29" t="s">
        <v>139</v>
      </c>
      <c r="AA4" s="84"/>
      <c r="AB4" s="13"/>
      <c r="AC4" s="10"/>
    </row>
    <row r="5" spans="1:29" s="8" customFormat="1" ht="15" x14ac:dyDescent="0.25">
      <c r="A5" s="30" t="s">
        <v>9</v>
      </c>
      <c r="B5" s="166" t="s">
        <v>4</v>
      </c>
      <c r="C5" s="11"/>
      <c r="D5" s="125"/>
      <c r="E5" s="10"/>
      <c r="F5" s="11"/>
      <c r="G5" s="125"/>
      <c r="H5" s="10"/>
      <c r="I5" s="11"/>
      <c r="J5" s="125"/>
      <c r="K5" s="10"/>
      <c r="L5" s="11"/>
      <c r="M5" s="125"/>
      <c r="N5" s="10"/>
      <c r="O5" s="11"/>
      <c r="P5" s="125"/>
      <c r="Q5" s="10"/>
      <c r="R5" s="11"/>
      <c r="S5" s="125"/>
      <c r="T5" s="10"/>
      <c r="U5" s="11"/>
      <c r="V5" s="125"/>
      <c r="W5" s="10"/>
      <c r="Y5" s="30" t="s">
        <v>9</v>
      </c>
      <c r="Z5" s="22" t="s">
        <v>4</v>
      </c>
      <c r="AA5" s="85"/>
      <c r="AB5" s="12"/>
      <c r="AC5" s="10"/>
    </row>
    <row r="6" spans="1:29" x14ac:dyDescent="0.2">
      <c r="A6" s="31" t="s">
        <v>10</v>
      </c>
      <c r="B6" s="167" t="s">
        <v>84</v>
      </c>
      <c r="C6" s="107"/>
      <c r="D6" s="126"/>
      <c r="E6" s="106"/>
      <c r="F6" s="108"/>
      <c r="G6" s="126"/>
      <c r="H6" s="106"/>
      <c r="I6" s="108"/>
      <c r="J6" s="126"/>
      <c r="K6" s="106"/>
      <c r="L6" s="108"/>
      <c r="M6" s="126"/>
      <c r="N6" s="106"/>
      <c r="O6" s="108"/>
      <c r="P6" s="126"/>
      <c r="Q6" s="106"/>
      <c r="R6" s="108"/>
      <c r="S6" s="126"/>
      <c r="T6" s="106"/>
      <c r="U6" s="108"/>
      <c r="V6" s="126"/>
      <c r="W6" s="106"/>
      <c r="Y6" s="31" t="s">
        <v>10</v>
      </c>
      <c r="Z6" s="23" t="s">
        <v>84</v>
      </c>
      <c r="AA6" s="86">
        <f>SUM(C7:C10)+SUM(F7:F10)+SUM(I7:I10)+SUM(L7:L10)+SUM(O7:O10)+SUM(R7:R10)+SUM(U7:U10)</f>
        <v>47550</v>
      </c>
      <c r="AB6" s="41">
        <f>SUM(D7:D10)+SUM(G7:G10)+SUM(J7:J10)+SUM(M7:M10)+SUM(P7:P10)+SUM(S7:S10)+SUM(V7:V10)</f>
        <v>0</v>
      </c>
      <c r="AC6" s="187">
        <f>AB6-AA6</f>
        <v>-47550</v>
      </c>
    </row>
    <row r="7" spans="1:29" x14ac:dyDescent="0.2">
      <c r="A7" s="31"/>
      <c r="B7" s="167" t="s">
        <v>87</v>
      </c>
      <c r="C7" s="109"/>
      <c r="D7" s="127"/>
      <c r="E7" s="7">
        <f>D7-C7</f>
        <v>0</v>
      </c>
      <c r="F7" s="109"/>
      <c r="G7" s="127"/>
      <c r="H7" s="7">
        <f>G7-F7</f>
        <v>0</v>
      </c>
      <c r="I7" s="109"/>
      <c r="J7" s="127"/>
      <c r="K7" s="7">
        <f>J7-I7</f>
        <v>0</v>
      </c>
      <c r="L7" s="109"/>
      <c r="M7" s="127"/>
      <c r="N7" s="7">
        <f>M7-L7</f>
        <v>0</v>
      </c>
      <c r="O7" s="3">
        <v>22000</v>
      </c>
      <c r="P7" s="127"/>
      <c r="Q7" s="7">
        <f>P7-O7</f>
        <v>-22000</v>
      </c>
      <c r="R7" s="109"/>
      <c r="S7" s="127"/>
      <c r="T7" s="7">
        <f>S7-R7</f>
        <v>0</v>
      </c>
      <c r="U7" s="109"/>
      <c r="V7" s="127"/>
      <c r="W7" s="7">
        <f>V7-U7</f>
        <v>0</v>
      </c>
      <c r="Y7" s="31"/>
      <c r="Z7" s="23"/>
      <c r="AA7" s="86"/>
      <c r="AB7" s="41"/>
      <c r="AC7" s="7"/>
    </row>
    <row r="8" spans="1:29" x14ac:dyDescent="0.2">
      <c r="A8" s="31"/>
      <c r="B8" s="167" t="s">
        <v>88</v>
      </c>
      <c r="C8" s="109"/>
      <c r="D8" s="127"/>
      <c r="E8" s="7">
        <f t="shared" ref="E8:E15" si="0">D8-C8</f>
        <v>0</v>
      </c>
      <c r="F8" s="109"/>
      <c r="G8" s="127"/>
      <c r="H8" s="7">
        <f t="shared" ref="H8:H15" si="1">G8-F8</f>
        <v>0</v>
      </c>
      <c r="I8" s="3">
        <v>24000</v>
      </c>
      <c r="J8" s="127"/>
      <c r="K8" s="7">
        <f t="shared" ref="K8:K15" si="2">J8-I8</f>
        <v>-24000</v>
      </c>
      <c r="L8" s="109"/>
      <c r="M8" s="127"/>
      <c r="N8" s="7">
        <f t="shared" ref="N8:N15" si="3">M8-L8</f>
        <v>0</v>
      </c>
      <c r="O8" s="3"/>
      <c r="P8" s="127"/>
      <c r="Q8" s="7">
        <f t="shared" ref="Q8:Q15" si="4">P8-O8</f>
        <v>0</v>
      </c>
      <c r="R8" s="109"/>
      <c r="S8" s="127"/>
      <c r="T8" s="7">
        <f t="shared" ref="T8:T15" si="5">S8-R8</f>
        <v>0</v>
      </c>
      <c r="U8" s="109"/>
      <c r="V8" s="127"/>
      <c r="W8" s="7">
        <f t="shared" ref="W8:W15" si="6">V8-U8</f>
        <v>0</v>
      </c>
      <c r="Y8" s="31"/>
      <c r="Z8" s="23"/>
      <c r="AA8" s="86"/>
      <c r="AB8" s="41"/>
      <c r="AC8" s="7"/>
    </row>
    <row r="9" spans="1:29" x14ac:dyDescent="0.2">
      <c r="A9" s="31"/>
      <c r="B9" s="167" t="s">
        <v>89</v>
      </c>
      <c r="C9" s="109"/>
      <c r="D9" s="127"/>
      <c r="E9" s="7">
        <f t="shared" si="0"/>
        <v>0</v>
      </c>
      <c r="F9" s="109"/>
      <c r="G9" s="127"/>
      <c r="H9" s="7">
        <f t="shared" si="1"/>
        <v>0</v>
      </c>
      <c r="I9" s="109"/>
      <c r="J9" s="127"/>
      <c r="K9" s="7">
        <f t="shared" si="2"/>
        <v>0</v>
      </c>
      <c r="L9" s="109"/>
      <c r="M9" s="127"/>
      <c r="N9" s="7">
        <f t="shared" si="3"/>
        <v>0</v>
      </c>
      <c r="O9" s="109"/>
      <c r="P9" s="127"/>
      <c r="Q9" s="7">
        <f t="shared" si="4"/>
        <v>0</v>
      </c>
      <c r="R9" s="109"/>
      <c r="S9" s="127"/>
      <c r="T9" s="7">
        <f t="shared" si="5"/>
        <v>0</v>
      </c>
      <c r="U9" s="109"/>
      <c r="V9" s="127"/>
      <c r="W9" s="7">
        <f t="shared" si="6"/>
        <v>0</v>
      </c>
      <c r="Y9" s="31"/>
      <c r="Z9" s="23"/>
      <c r="AA9" s="86"/>
      <c r="AB9" s="41"/>
      <c r="AC9" s="7"/>
    </row>
    <row r="10" spans="1:29" x14ac:dyDescent="0.2">
      <c r="A10" s="31"/>
      <c r="B10" s="167" t="s">
        <v>90</v>
      </c>
      <c r="C10" s="109"/>
      <c r="D10" s="127"/>
      <c r="E10" s="7">
        <f t="shared" si="0"/>
        <v>0</v>
      </c>
      <c r="F10" s="109"/>
      <c r="G10" s="127"/>
      <c r="H10" s="7">
        <f t="shared" si="1"/>
        <v>0</v>
      </c>
      <c r="I10" s="109"/>
      <c r="J10" s="127"/>
      <c r="K10" s="7">
        <f t="shared" si="2"/>
        <v>0</v>
      </c>
      <c r="L10" s="109"/>
      <c r="M10" s="127"/>
      <c r="N10" s="7">
        <f t="shared" si="3"/>
        <v>0</v>
      </c>
      <c r="O10" s="109"/>
      <c r="P10" s="127"/>
      <c r="Q10" s="7">
        <f t="shared" si="4"/>
        <v>0</v>
      </c>
      <c r="R10" s="3">
        <v>1550</v>
      </c>
      <c r="S10" s="127"/>
      <c r="T10" s="7">
        <f t="shared" si="5"/>
        <v>-1550</v>
      </c>
      <c r="U10" s="109"/>
      <c r="V10" s="127"/>
      <c r="W10" s="7">
        <f t="shared" si="6"/>
        <v>0</v>
      </c>
      <c r="Y10" s="31"/>
      <c r="Z10" s="23"/>
      <c r="AA10" s="86"/>
      <c r="AB10" s="41"/>
      <c r="AC10" s="7"/>
    </row>
    <row r="11" spans="1:29" x14ac:dyDescent="0.2">
      <c r="A11" s="31" t="s">
        <v>11</v>
      </c>
      <c r="B11" s="167" t="s">
        <v>113</v>
      </c>
      <c r="C11" s="109"/>
      <c r="D11" s="127"/>
      <c r="E11" s="7">
        <f t="shared" si="0"/>
        <v>0</v>
      </c>
      <c r="F11" s="109"/>
      <c r="G11" s="127"/>
      <c r="H11" s="7">
        <f t="shared" si="1"/>
        <v>0</v>
      </c>
      <c r="I11" s="109"/>
      <c r="J11" s="127"/>
      <c r="K11" s="7">
        <f t="shared" si="2"/>
        <v>0</v>
      </c>
      <c r="L11" s="109"/>
      <c r="M11" s="127"/>
      <c r="N11" s="7">
        <f t="shared" si="3"/>
        <v>0</v>
      </c>
      <c r="O11" s="109"/>
      <c r="P11" s="127"/>
      <c r="Q11" s="7">
        <f t="shared" si="4"/>
        <v>0</v>
      </c>
      <c r="R11" s="109"/>
      <c r="S11" s="127"/>
      <c r="T11" s="7">
        <f t="shared" si="5"/>
        <v>0</v>
      </c>
      <c r="U11" s="109"/>
      <c r="V11" s="127"/>
      <c r="W11" s="7">
        <f t="shared" si="6"/>
        <v>0</v>
      </c>
      <c r="Y11" s="31" t="s">
        <v>11</v>
      </c>
      <c r="Z11" s="23" t="s">
        <v>113</v>
      </c>
      <c r="AA11" s="86">
        <f t="shared" ref="AA11:AB14" si="7">C11+F11+I11+L11+O11+R11+U11</f>
        <v>0</v>
      </c>
      <c r="AB11" s="41">
        <f t="shared" si="7"/>
        <v>0</v>
      </c>
      <c r="AC11" s="7">
        <f t="shared" ref="AC11:AC15" si="8">AB11-AA11</f>
        <v>0</v>
      </c>
    </row>
    <row r="12" spans="1:29" x14ac:dyDescent="0.2">
      <c r="A12" s="31" t="s">
        <v>12</v>
      </c>
      <c r="B12" s="167" t="s">
        <v>13</v>
      </c>
      <c r="C12" s="109"/>
      <c r="D12" s="127"/>
      <c r="E12" s="7">
        <f t="shared" si="0"/>
        <v>0</v>
      </c>
      <c r="F12" s="109"/>
      <c r="G12" s="127"/>
      <c r="H12" s="7">
        <f t="shared" si="1"/>
        <v>0</v>
      </c>
      <c r="I12" s="109"/>
      <c r="J12" s="127"/>
      <c r="K12" s="7">
        <f t="shared" si="2"/>
        <v>0</v>
      </c>
      <c r="L12" s="109"/>
      <c r="M12" s="127"/>
      <c r="N12" s="7">
        <f t="shared" si="3"/>
        <v>0</v>
      </c>
      <c r="O12" s="109"/>
      <c r="P12" s="127"/>
      <c r="Q12" s="7">
        <f t="shared" si="4"/>
        <v>0</v>
      </c>
      <c r="R12" s="109"/>
      <c r="S12" s="127"/>
      <c r="T12" s="7">
        <f t="shared" si="5"/>
        <v>0</v>
      </c>
      <c r="U12" s="109"/>
      <c r="V12" s="127"/>
      <c r="W12" s="7">
        <f t="shared" si="6"/>
        <v>0</v>
      </c>
      <c r="Y12" s="31" t="s">
        <v>12</v>
      </c>
      <c r="Z12" s="23" t="s">
        <v>13</v>
      </c>
      <c r="AA12" s="86">
        <f t="shared" si="7"/>
        <v>0</v>
      </c>
      <c r="AB12" s="41">
        <f t="shared" si="7"/>
        <v>0</v>
      </c>
      <c r="AC12" s="7">
        <f t="shared" si="8"/>
        <v>0</v>
      </c>
    </row>
    <row r="13" spans="1:29" x14ac:dyDescent="0.2">
      <c r="A13" s="31" t="s">
        <v>14</v>
      </c>
      <c r="B13" s="167" t="s">
        <v>85</v>
      </c>
      <c r="C13" s="109"/>
      <c r="D13" s="3"/>
      <c r="E13" s="7">
        <f t="shared" si="0"/>
        <v>0</v>
      </c>
      <c r="F13" s="109"/>
      <c r="G13" s="3"/>
      <c r="H13" s="7">
        <f t="shared" si="1"/>
        <v>0</v>
      </c>
      <c r="I13" s="109"/>
      <c r="J13" s="3"/>
      <c r="K13" s="7">
        <f t="shared" si="2"/>
        <v>0</v>
      </c>
      <c r="L13" s="109"/>
      <c r="M13" s="3"/>
      <c r="N13" s="7">
        <f t="shared" si="3"/>
        <v>0</v>
      </c>
      <c r="O13" s="109"/>
      <c r="P13" s="3"/>
      <c r="Q13" s="7">
        <f t="shared" si="4"/>
        <v>0</v>
      </c>
      <c r="R13" s="109"/>
      <c r="S13" s="3"/>
      <c r="T13" s="7">
        <f t="shared" si="5"/>
        <v>0</v>
      </c>
      <c r="U13" s="109"/>
      <c r="V13" s="3"/>
      <c r="W13" s="7">
        <f t="shared" si="6"/>
        <v>0</v>
      </c>
      <c r="Y13" s="31" t="s">
        <v>14</v>
      </c>
      <c r="Z13" s="23" t="s">
        <v>85</v>
      </c>
      <c r="AA13" s="86">
        <f t="shared" si="7"/>
        <v>0</v>
      </c>
      <c r="AB13" s="5">
        <f t="shared" si="7"/>
        <v>0</v>
      </c>
      <c r="AC13" s="7">
        <f t="shared" si="8"/>
        <v>0</v>
      </c>
    </row>
    <row r="14" spans="1:29" x14ac:dyDescent="0.2">
      <c r="A14" s="31" t="s">
        <v>16</v>
      </c>
      <c r="B14" s="167" t="s">
        <v>6</v>
      </c>
      <c r="C14" s="109"/>
      <c r="D14" s="3"/>
      <c r="E14" s="7">
        <f t="shared" si="0"/>
        <v>0</v>
      </c>
      <c r="F14" s="109"/>
      <c r="G14" s="3"/>
      <c r="H14" s="7">
        <f t="shared" si="1"/>
        <v>0</v>
      </c>
      <c r="I14" s="109"/>
      <c r="J14" s="3"/>
      <c r="K14" s="7">
        <f t="shared" si="2"/>
        <v>0</v>
      </c>
      <c r="L14" s="109"/>
      <c r="M14" s="3"/>
      <c r="N14" s="7">
        <f t="shared" si="3"/>
        <v>0</v>
      </c>
      <c r="O14" s="109"/>
      <c r="P14" s="3"/>
      <c r="Q14" s="7">
        <f t="shared" si="4"/>
        <v>0</v>
      </c>
      <c r="R14" s="109"/>
      <c r="S14" s="3"/>
      <c r="T14" s="7">
        <f t="shared" si="5"/>
        <v>0</v>
      </c>
      <c r="U14" s="109"/>
      <c r="V14" s="3"/>
      <c r="W14" s="7">
        <f t="shared" si="6"/>
        <v>0</v>
      </c>
      <c r="Y14" s="31" t="s">
        <v>16</v>
      </c>
      <c r="Z14" s="23" t="s">
        <v>6</v>
      </c>
      <c r="AA14" s="86">
        <f t="shared" si="7"/>
        <v>0</v>
      </c>
      <c r="AB14" s="5">
        <f t="shared" si="7"/>
        <v>0</v>
      </c>
      <c r="AC14" s="7">
        <f t="shared" si="8"/>
        <v>0</v>
      </c>
    </row>
    <row r="15" spans="1:29" s="8" customFormat="1" ht="15" x14ac:dyDescent="0.25">
      <c r="A15" s="32" t="s">
        <v>17</v>
      </c>
      <c r="B15" s="168" t="s">
        <v>140</v>
      </c>
      <c r="C15" s="110">
        <f>SUM(C6:C14)</f>
        <v>0</v>
      </c>
      <c r="D15" s="110">
        <f t="shared" ref="D15:V15" si="9">SUM(D6:D14)</f>
        <v>0</v>
      </c>
      <c r="E15" s="155">
        <f t="shared" si="0"/>
        <v>0</v>
      </c>
      <c r="F15" s="110">
        <f t="shared" si="9"/>
        <v>0</v>
      </c>
      <c r="G15" s="110">
        <f t="shared" si="9"/>
        <v>0</v>
      </c>
      <c r="H15" s="155">
        <f t="shared" si="1"/>
        <v>0</v>
      </c>
      <c r="I15" s="110">
        <f t="shared" si="9"/>
        <v>24000</v>
      </c>
      <c r="J15" s="110">
        <f t="shared" si="9"/>
        <v>0</v>
      </c>
      <c r="K15" s="155">
        <f t="shared" si="2"/>
        <v>-24000</v>
      </c>
      <c r="L15" s="110">
        <f t="shared" si="9"/>
        <v>0</v>
      </c>
      <c r="M15" s="110">
        <f t="shared" si="9"/>
        <v>0</v>
      </c>
      <c r="N15" s="155">
        <f t="shared" si="3"/>
        <v>0</v>
      </c>
      <c r="O15" s="110">
        <f t="shared" si="9"/>
        <v>22000</v>
      </c>
      <c r="P15" s="110">
        <f t="shared" si="9"/>
        <v>0</v>
      </c>
      <c r="Q15" s="155">
        <f t="shared" si="4"/>
        <v>-22000</v>
      </c>
      <c r="R15" s="110">
        <f t="shared" si="9"/>
        <v>1550</v>
      </c>
      <c r="S15" s="110">
        <f t="shared" si="9"/>
        <v>0</v>
      </c>
      <c r="T15" s="155">
        <f t="shared" si="5"/>
        <v>-1550</v>
      </c>
      <c r="U15" s="110">
        <f t="shared" si="9"/>
        <v>0</v>
      </c>
      <c r="V15" s="110">
        <f t="shared" si="9"/>
        <v>0</v>
      </c>
      <c r="W15" s="155">
        <f t="shared" si="6"/>
        <v>0</v>
      </c>
      <c r="Y15" s="32" t="s">
        <v>17</v>
      </c>
      <c r="Z15" s="24" t="s">
        <v>140</v>
      </c>
      <c r="AA15" s="50">
        <f t="shared" ref="AA15:AB15" si="10">SUM(AA6:AA14)</f>
        <v>47550</v>
      </c>
      <c r="AB15" s="82">
        <f t="shared" si="10"/>
        <v>0</v>
      </c>
      <c r="AC15" s="155">
        <f t="shared" si="8"/>
        <v>-47550</v>
      </c>
    </row>
    <row r="16" spans="1:29" s="8" customFormat="1" ht="15" x14ac:dyDescent="0.25">
      <c r="A16" s="30" t="s">
        <v>18</v>
      </c>
      <c r="B16" s="166" t="s">
        <v>5</v>
      </c>
      <c r="C16" s="11"/>
      <c r="D16" s="11"/>
      <c r="E16" s="117"/>
      <c r="F16" s="11"/>
      <c r="G16" s="11"/>
      <c r="H16" s="117"/>
      <c r="I16" s="11"/>
      <c r="J16" s="11"/>
      <c r="K16" s="117"/>
      <c r="L16" s="11"/>
      <c r="M16" s="11"/>
      <c r="N16" s="117"/>
      <c r="O16" s="11"/>
      <c r="P16" s="11"/>
      <c r="Q16" s="117"/>
      <c r="R16" s="11"/>
      <c r="S16" s="11"/>
      <c r="T16" s="117"/>
      <c r="U16" s="11"/>
      <c r="V16" s="11"/>
      <c r="W16" s="117"/>
      <c r="Y16" s="30" t="s">
        <v>18</v>
      </c>
      <c r="Z16" s="22" t="s">
        <v>5</v>
      </c>
      <c r="AA16" s="85"/>
      <c r="AB16" s="33"/>
      <c r="AC16" s="117"/>
    </row>
    <row r="17" spans="1:29" x14ac:dyDescent="0.2">
      <c r="A17" s="34" t="s">
        <v>19</v>
      </c>
      <c r="B17" s="169" t="s">
        <v>111</v>
      </c>
      <c r="C17" s="107"/>
      <c r="D17" s="126"/>
      <c r="E17" s="106"/>
      <c r="F17" s="108"/>
      <c r="G17" s="126"/>
      <c r="H17" s="106"/>
      <c r="I17" s="108"/>
      <c r="J17" s="126"/>
      <c r="K17" s="106"/>
      <c r="L17" s="108"/>
      <c r="M17" s="126"/>
      <c r="N17" s="106"/>
      <c r="O17" s="108"/>
      <c r="P17" s="126"/>
      <c r="Q17" s="106"/>
      <c r="R17" s="108"/>
      <c r="S17" s="126"/>
      <c r="T17" s="106"/>
      <c r="U17" s="108"/>
      <c r="V17" s="126"/>
      <c r="W17" s="106"/>
      <c r="Y17" s="34" t="s">
        <v>19</v>
      </c>
      <c r="Z17" s="15" t="s">
        <v>111</v>
      </c>
      <c r="AA17" s="87">
        <f>SUM(C18:C29)+SUM(F18:F29)+SUM(I18:I29)+SUM(L18:L29)+SUM(O18:O29)+SUM(R18:R29)+SUM(U18:U29)</f>
        <v>2830</v>
      </c>
      <c r="AB17" s="5">
        <f>SUM(D18:D29)+SUM(G18:G29)+SUM(J18:J29)+SUM(M18:M29)+SUM(P18:P29)+SUM(S18:S29)+SUM(V18:V29)</f>
        <v>0</v>
      </c>
      <c r="AC17" s="187">
        <f>AB17-AA17</f>
        <v>-2830</v>
      </c>
    </row>
    <row r="18" spans="1:29" x14ac:dyDescent="0.2">
      <c r="A18" s="34"/>
      <c r="B18" s="169" t="s">
        <v>92</v>
      </c>
      <c r="C18" s="3"/>
      <c r="D18" s="3"/>
      <c r="E18" s="2">
        <f>D18-C18</f>
        <v>0</v>
      </c>
      <c r="F18" s="3"/>
      <c r="G18" s="3"/>
      <c r="H18" s="2">
        <f>G18-F18</f>
        <v>0</v>
      </c>
      <c r="I18" s="3"/>
      <c r="J18" s="3"/>
      <c r="K18" s="2">
        <f>J18-I18</f>
        <v>0</v>
      </c>
      <c r="L18" s="3"/>
      <c r="M18" s="3"/>
      <c r="N18" s="2">
        <f>M18-L18</f>
        <v>0</v>
      </c>
      <c r="O18" s="3"/>
      <c r="P18" s="3"/>
      <c r="Q18" s="2">
        <f>P18-O18</f>
        <v>0</v>
      </c>
      <c r="R18" s="3"/>
      <c r="S18" s="3"/>
      <c r="T18" s="2">
        <f>S18-R18</f>
        <v>0</v>
      </c>
      <c r="U18" s="3"/>
      <c r="V18" s="3"/>
      <c r="W18" s="2">
        <f>V18-U18</f>
        <v>0</v>
      </c>
      <c r="Y18" s="34"/>
      <c r="Z18" s="15"/>
      <c r="AA18" s="87"/>
      <c r="AB18" s="5"/>
      <c r="AC18" s="2"/>
    </row>
    <row r="19" spans="1:29" x14ac:dyDescent="0.2">
      <c r="A19" s="34"/>
      <c r="B19" s="169" t="s">
        <v>93</v>
      </c>
      <c r="C19" s="3"/>
      <c r="D19" s="3"/>
      <c r="E19" s="2">
        <f t="shared" ref="E19:E29" si="11">D19-C19</f>
        <v>0</v>
      </c>
      <c r="F19" s="3"/>
      <c r="G19" s="3"/>
      <c r="H19" s="2">
        <f t="shared" ref="H19:H29" si="12">G19-F19</f>
        <v>0</v>
      </c>
      <c r="I19" s="3"/>
      <c r="J19" s="3"/>
      <c r="K19" s="2">
        <f t="shared" ref="K19:K29" si="13">J19-I19</f>
        <v>0</v>
      </c>
      <c r="L19" s="3"/>
      <c r="M19" s="3"/>
      <c r="N19" s="2">
        <f t="shared" ref="N19:N29" si="14">M19-L19</f>
        <v>0</v>
      </c>
      <c r="O19" s="3"/>
      <c r="P19" s="3"/>
      <c r="Q19" s="2">
        <f t="shared" ref="Q19:Q29" si="15">P19-O19</f>
        <v>0</v>
      </c>
      <c r="R19" s="3"/>
      <c r="S19" s="3"/>
      <c r="T19" s="2">
        <f t="shared" ref="T19:T29" si="16">S19-R19</f>
        <v>0</v>
      </c>
      <c r="U19" s="3"/>
      <c r="V19" s="3"/>
      <c r="W19" s="2">
        <f t="shared" ref="W19:W29" si="17">V19-U19</f>
        <v>0</v>
      </c>
      <c r="Y19" s="34"/>
      <c r="Z19" s="15"/>
      <c r="AA19" s="87"/>
      <c r="AB19" s="5"/>
      <c r="AC19" s="2"/>
    </row>
    <row r="20" spans="1:29" x14ac:dyDescent="0.2">
      <c r="A20" s="34"/>
      <c r="B20" s="169" t="s">
        <v>91</v>
      </c>
      <c r="C20" s="3"/>
      <c r="D20" s="3"/>
      <c r="E20" s="2">
        <f t="shared" si="11"/>
        <v>0</v>
      </c>
      <c r="F20" s="3"/>
      <c r="G20" s="3"/>
      <c r="H20" s="2">
        <f t="shared" si="12"/>
        <v>0</v>
      </c>
      <c r="I20" s="3"/>
      <c r="J20" s="3"/>
      <c r="K20" s="2">
        <f t="shared" si="13"/>
        <v>0</v>
      </c>
      <c r="L20" s="3"/>
      <c r="M20" s="3"/>
      <c r="N20" s="2">
        <f t="shared" si="14"/>
        <v>0</v>
      </c>
      <c r="O20" s="3"/>
      <c r="P20" s="3"/>
      <c r="Q20" s="2">
        <f t="shared" si="15"/>
        <v>0</v>
      </c>
      <c r="R20" s="3"/>
      <c r="S20" s="3"/>
      <c r="T20" s="2">
        <f t="shared" si="16"/>
        <v>0</v>
      </c>
      <c r="U20" s="3"/>
      <c r="V20" s="3"/>
      <c r="W20" s="2">
        <f t="shared" si="17"/>
        <v>0</v>
      </c>
      <c r="Y20" s="34"/>
      <c r="Z20" s="15"/>
      <c r="AA20" s="87"/>
      <c r="AB20" s="5"/>
      <c r="AC20" s="2"/>
    </row>
    <row r="21" spans="1:29" x14ac:dyDescent="0.2">
      <c r="A21" s="35"/>
      <c r="B21" s="170" t="s">
        <v>112</v>
      </c>
      <c r="C21" s="3"/>
      <c r="D21" s="3"/>
      <c r="E21" s="2">
        <f t="shared" si="11"/>
        <v>0</v>
      </c>
      <c r="F21" s="3"/>
      <c r="G21" s="3"/>
      <c r="H21" s="2">
        <f t="shared" si="12"/>
        <v>0</v>
      </c>
      <c r="I21" s="3"/>
      <c r="J21" s="3"/>
      <c r="K21" s="2">
        <f t="shared" si="13"/>
        <v>0</v>
      </c>
      <c r="L21" s="3"/>
      <c r="M21" s="3"/>
      <c r="N21" s="2">
        <f t="shared" si="14"/>
        <v>0</v>
      </c>
      <c r="O21" s="3"/>
      <c r="P21" s="3"/>
      <c r="Q21" s="2">
        <f t="shared" si="15"/>
        <v>0</v>
      </c>
      <c r="R21" s="3"/>
      <c r="S21" s="3"/>
      <c r="T21" s="2">
        <f t="shared" si="16"/>
        <v>0</v>
      </c>
      <c r="U21" s="3"/>
      <c r="V21" s="3"/>
      <c r="W21" s="2">
        <f t="shared" si="17"/>
        <v>0</v>
      </c>
      <c r="Y21" s="35"/>
      <c r="Z21" s="14"/>
      <c r="AA21" s="87"/>
      <c r="AB21" s="5"/>
      <c r="AC21" s="2"/>
    </row>
    <row r="22" spans="1:29" x14ac:dyDescent="0.2">
      <c r="A22" s="14"/>
      <c r="B22" s="170" t="s">
        <v>96</v>
      </c>
      <c r="C22" s="3"/>
      <c r="D22" s="3"/>
      <c r="E22" s="2">
        <f t="shared" si="11"/>
        <v>0</v>
      </c>
      <c r="F22" s="3"/>
      <c r="G22" s="3"/>
      <c r="H22" s="2">
        <f t="shared" si="12"/>
        <v>0</v>
      </c>
      <c r="I22" s="3"/>
      <c r="J22" s="3"/>
      <c r="K22" s="2">
        <f t="shared" si="13"/>
        <v>0</v>
      </c>
      <c r="L22" s="3"/>
      <c r="M22" s="3"/>
      <c r="N22" s="2">
        <f t="shared" si="14"/>
        <v>0</v>
      </c>
      <c r="O22" s="3"/>
      <c r="P22" s="3"/>
      <c r="Q22" s="2">
        <f t="shared" si="15"/>
        <v>0</v>
      </c>
      <c r="R22" s="3"/>
      <c r="S22" s="3"/>
      <c r="T22" s="2">
        <f t="shared" si="16"/>
        <v>0</v>
      </c>
      <c r="U22" s="3"/>
      <c r="V22" s="3"/>
      <c r="W22" s="2">
        <f t="shared" si="17"/>
        <v>0</v>
      </c>
      <c r="Y22" s="35"/>
      <c r="Z22" s="14"/>
      <c r="AA22" s="87"/>
      <c r="AB22" s="5"/>
      <c r="AC22" s="2"/>
    </row>
    <row r="23" spans="1:29" ht="13.5" customHeight="1" x14ac:dyDescent="0.2">
      <c r="A23" s="14"/>
      <c r="B23" s="170" t="s">
        <v>97</v>
      </c>
      <c r="C23" s="3"/>
      <c r="D23" s="3"/>
      <c r="E23" s="2">
        <f t="shared" si="11"/>
        <v>0</v>
      </c>
      <c r="F23" s="3"/>
      <c r="G23" s="3"/>
      <c r="H23" s="2">
        <f t="shared" si="12"/>
        <v>0</v>
      </c>
      <c r="I23" s="3"/>
      <c r="J23" s="3"/>
      <c r="K23" s="2">
        <f t="shared" si="13"/>
        <v>0</v>
      </c>
      <c r="L23" s="3"/>
      <c r="M23" s="3"/>
      <c r="N23" s="2">
        <f t="shared" si="14"/>
        <v>0</v>
      </c>
      <c r="O23" s="3"/>
      <c r="P23" s="3"/>
      <c r="Q23" s="2">
        <f t="shared" si="15"/>
        <v>0</v>
      </c>
      <c r="R23" s="3"/>
      <c r="S23" s="3"/>
      <c r="T23" s="2">
        <f t="shared" si="16"/>
        <v>0</v>
      </c>
      <c r="U23" s="3"/>
      <c r="V23" s="3"/>
      <c r="W23" s="2">
        <f t="shared" si="17"/>
        <v>0</v>
      </c>
      <c r="Y23" s="35"/>
      <c r="Z23" s="14"/>
      <c r="AA23" s="87"/>
      <c r="AB23" s="5"/>
      <c r="AC23" s="2"/>
    </row>
    <row r="24" spans="1:29" x14ac:dyDescent="0.2">
      <c r="A24" s="14"/>
      <c r="B24" s="170" t="s">
        <v>98</v>
      </c>
      <c r="C24" s="3"/>
      <c r="D24" s="3"/>
      <c r="E24" s="2">
        <f t="shared" si="11"/>
        <v>0</v>
      </c>
      <c r="F24" s="3"/>
      <c r="G24" s="3"/>
      <c r="H24" s="2">
        <f t="shared" si="12"/>
        <v>0</v>
      </c>
      <c r="I24" s="3"/>
      <c r="J24" s="3"/>
      <c r="K24" s="2">
        <f t="shared" si="13"/>
        <v>0</v>
      </c>
      <c r="L24" s="3"/>
      <c r="M24" s="3"/>
      <c r="N24" s="2">
        <f t="shared" si="14"/>
        <v>0</v>
      </c>
      <c r="O24" s="3"/>
      <c r="P24" s="3"/>
      <c r="Q24" s="2">
        <f t="shared" si="15"/>
        <v>0</v>
      </c>
      <c r="R24" s="3">
        <v>2380</v>
      </c>
      <c r="S24" s="3"/>
      <c r="T24" s="2">
        <f t="shared" si="16"/>
        <v>-2380</v>
      </c>
      <c r="U24" s="3"/>
      <c r="V24" s="3"/>
      <c r="W24" s="2">
        <f t="shared" si="17"/>
        <v>0</v>
      </c>
      <c r="Y24" s="35"/>
      <c r="Z24" s="14"/>
      <c r="AA24" s="87"/>
      <c r="AB24" s="5"/>
      <c r="AC24" s="2"/>
    </row>
    <row r="25" spans="1:29" x14ac:dyDescent="0.2">
      <c r="A25" s="14"/>
      <c r="B25" s="170" t="s">
        <v>99</v>
      </c>
      <c r="C25" s="3"/>
      <c r="D25" s="3"/>
      <c r="E25" s="2">
        <f t="shared" si="11"/>
        <v>0</v>
      </c>
      <c r="F25" s="3"/>
      <c r="G25" s="3"/>
      <c r="H25" s="2">
        <f t="shared" si="12"/>
        <v>0</v>
      </c>
      <c r="I25" s="3"/>
      <c r="J25" s="3"/>
      <c r="K25" s="2">
        <f t="shared" si="13"/>
        <v>0</v>
      </c>
      <c r="L25" s="3"/>
      <c r="M25" s="3"/>
      <c r="N25" s="2">
        <f t="shared" si="14"/>
        <v>0</v>
      </c>
      <c r="O25" s="3"/>
      <c r="P25" s="3"/>
      <c r="Q25" s="2">
        <f t="shared" si="15"/>
        <v>0</v>
      </c>
      <c r="R25" s="3"/>
      <c r="S25" s="3"/>
      <c r="T25" s="2">
        <f t="shared" si="16"/>
        <v>0</v>
      </c>
      <c r="U25" s="3"/>
      <c r="V25" s="3"/>
      <c r="W25" s="2">
        <f t="shared" si="17"/>
        <v>0</v>
      </c>
      <c r="Y25" s="35"/>
      <c r="Z25" s="14"/>
      <c r="AA25" s="87"/>
      <c r="AB25" s="5"/>
      <c r="AC25" s="2"/>
    </row>
    <row r="26" spans="1:29" x14ac:dyDescent="0.2">
      <c r="A26" s="14"/>
      <c r="B26" s="170" t="s">
        <v>21</v>
      </c>
      <c r="C26" s="3"/>
      <c r="D26" s="3"/>
      <c r="E26" s="2">
        <f t="shared" si="11"/>
        <v>0</v>
      </c>
      <c r="F26" s="3"/>
      <c r="G26" s="3"/>
      <c r="H26" s="2">
        <f t="shared" si="12"/>
        <v>0</v>
      </c>
      <c r="I26" s="3"/>
      <c r="J26" s="3"/>
      <c r="K26" s="2">
        <f t="shared" si="13"/>
        <v>0</v>
      </c>
      <c r="L26" s="3"/>
      <c r="M26" s="3"/>
      <c r="N26" s="2">
        <f t="shared" si="14"/>
        <v>0</v>
      </c>
      <c r="O26" s="3"/>
      <c r="P26" s="3"/>
      <c r="Q26" s="2">
        <f t="shared" si="15"/>
        <v>0</v>
      </c>
      <c r="R26" s="3"/>
      <c r="S26" s="3"/>
      <c r="T26" s="2">
        <f t="shared" si="16"/>
        <v>0</v>
      </c>
      <c r="U26" s="3"/>
      <c r="V26" s="3"/>
      <c r="W26" s="2">
        <f t="shared" si="17"/>
        <v>0</v>
      </c>
      <c r="Y26" s="35"/>
      <c r="Z26" s="14"/>
      <c r="AA26" s="87"/>
      <c r="AB26" s="5"/>
      <c r="AC26" s="2"/>
    </row>
    <row r="27" spans="1:29" x14ac:dyDescent="0.2">
      <c r="A27" s="14"/>
      <c r="B27" s="170" t="s">
        <v>95</v>
      </c>
      <c r="C27" s="3"/>
      <c r="D27" s="3"/>
      <c r="E27" s="2">
        <f t="shared" si="11"/>
        <v>0</v>
      </c>
      <c r="F27" s="3"/>
      <c r="G27" s="3"/>
      <c r="H27" s="2">
        <f t="shared" si="12"/>
        <v>0</v>
      </c>
      <c r="I27" s="3"/>
      <c r="J27" s="3"/>
      <c r="K27" s="2">
        <f t="shared" si="13"/>
        <v>0</v>
      </c>
      <c r="L27" s="3"/>
      <c r="M27" s="3"/>
      <c r="N27" s="2">
        <f t="shared" si="14"/>
        <v>0</v>
      </c>
      <c r="O27" s="3"/>
      <c r="P27" s="3"/>
      <c r="Q27" s="2">
        <f t="shared" si="15"/>
        <v>0</v>
      </c>
      <c r="R27" s="3"/>
      <c r="S27" s="3"/>
      <c r="T27" s="2">
        <f t="shared" si="16"/>
        <v>0</v>
      </c>
      <c r="U27" s="3"/>
      <c r="V27" s="3"/>
      <c r="W27" s="2">
        <f t="shared" si="17"/>
        <v>0</v>
      </c>
      <c r="Y27" s="35"/>
      <c r="Z27" s="14"/>
      <c r="AA27" s="87"/>
      <c r="AB27" s="5"/>
      <c r="AC27" s="2"/>
    </row>
    <row r="28" spans="1:29" x14ac:dyDescent="0.2">
      <c r="A28" s="14"/>
      <c r="B28" s="170" t="s">
        <v>100</v>
      </c>
      <c r="C28" s="3"/>
      <c r="D28" s="3"/>
      <c r="E28" s="2">
        <f t="shared" si="11"/>
        <v>0</v>
      </c>
      <c r="F28" s="3"/>
      <c r="G28" s="3"/>
      <c r="H28" s="2">
        <f t="shared" si="12"/>
        <v>0</v>
      </c>
      <c r="I28" s="3">
        <v>450</v>
      </c>
      <c r="J28" s="3"/>
      <c r="K28" s="2">
        <f t="shared" si="13"/>
        <v>-450</v>
      </c>
      <c r="L28" s="3"/>
      <c r="M28" s="3"/>
      <c r="N28" s="2">
        <f t="shared" si="14"/>
        <v>0</v>
      </c>
      <c r="O28" s="3"/>
      <c r="P28" s="3"/>
      <c r="Q28" s="2">
        <f t="shared" si="15"/>
        <v>0</v>
      </c>
      <c r="R28" s="3"/>
      <c r="S28" s="3"/>
      <c r="T28" s="2">
        <f t="shared" si="16"/>
        <v>0</v>
      </c>
      <c r="U28" s="3"/>
      <c r="V28" s="3"/>
      <c r="W28" s="2">
        <f t="shared" si="17"/>
        <v>0</v>
      </c>
      <c r="Y28" s="35"/>
      <c r="Z28" s="14"/>
      <c r="AA28" s="87"/>
      <c r="AB28" s="5"/>
      <c r="AC28" s="2"/>
    </row>
    <row r="29" spans="1:29" x14ac:dyDescent="0.2">
      <c r="A29" s="14"/>
      <c r="B29" s="170" t="s">
        <v>187</v>
      </c>
      <c r="C29" s="3"/>
      <c r="D29" s="3"/>
      <c r="E29" s="2">
        <f t="shared" si="11"/>
        <v>0</v>
      </c>
      <c r="F29" s="3"/>
      <c r="G29" s="3"/>
      <c r="H29" s="2">
        <f t="shared" si="12"/>
        <v>0</v>
      </c>
      <c r="I29" s="3"/>
      <c r="J29" s="3"/>
      <c r="K29" s="2">
        <f t="shared" si="13"/>
        <v>0</v>
      </c>
      <c r="L29" s="3"/>
      <c r="M29" s="3"/>
      <c r="N29" s="2">
        <f t="shared" si="14"/>
        <v>0</v>
      </c>
      <c r="O29" s="3"/>
      <c r="P29" s="3"/>
      <c r="Q29" s="2">
        <f t="shared" si="15"/>
        <v>0</v>
      </c>
      <c r="R29" s="3"/>
      <c r="S29" s="3"/>
      <c r="T29" s="2">
        <f t="shared" si="16"/>
        <v>0</v>
      </c>
      <c r="U29" s="3"/>
      <c r="V29" s="3"/>
      <c r="W29" s="2">
        <f t="shared" si="17"/>
        <v>0</v>
      </c>
      <c r="Y29" s="35"/>
      <c r="Z29" s="14"/>
      <c r="AA29" s="87"/>
      <c r="AB29" s="5"/>
      <c r="AC29" s="2"/>
    </row>
    <row r="30" spans="1:29" x14ac:dyDescent="0.2">
      <c r="A30" s="14" t="s">
        <v>20</v>
      </c>
      <c r="B30" s="169" t="s">
        <v>110</v>
      </c>
      <c r="C30" s="107"/>
      <c r="D30" s="126"/>
      <c r="E30" s="154"/>
      <c r="F30" s="108"/>
      <c r="G30" s="126"/>
      <c r="H30" s="154"/>
      <c r="I30" s="108"/>
      <c r="J30" s="126"/>
      <c r="K30" s="154"/>
      <c r="L30" s="108"/>
      <c r="M30" s="126"/>
      <c r="N30" s="154"/>
      <c r="O30" s="108"/>
      <c r="P30" s="126"/>
      <c r="Q30" s="154"/>
      <c r="R30" s="108"/>
      <c r="S30" s="126"/>
      <c r="T30" s="154"/>
      <c r="U30" s="108"/>
      <c r="V30" s="126"/>
      <c r="W30" s="154"/>
      <c r="Y30" s="35" t="s">
        <v>20</v>
      </c>
      <c r="Z30" s="15" t="s">
        <v>110</v>
      </c>
      <c r="AA30" s="87">
        <f>SUM(C31:C32)+SUM(F31:F32)+SUM(I31:I32)+SUM(L31:L32)+SUM(O31:O32)+SUM(R31:R32)+SUM(U31:U32)</f>
        <v>0</v>
      </c>
      <c r="AB30" s="5">
        <f>SUM(D31:D32)+SUM(G31:G32)+SUM(J31:J32)+SUM(M31:M32)+SUM(P31:P32)+SUM(S31:S32)+SUM(V31:V32)</f>
        <v>0</v>
      </c>
      <c r="AC30" s="188">
        <f>AB30-AA30</f>
        <v>0</v>
      </c>
    </row>
    <row r="31" spans="1:29" x14ac:dyDescent="0.2">
      <c r="A31" s="14"/>
      <c r="B31" s="170" t="s">
        <v>94</v>
      </c>
      <c r="C31" s="3"/>
      <c r="D31" s="3"/>
      <c r="E31" s="2">
        <f>D31-C31</f>
        <v>0</v>
      </c>
      <c r="F31" s="3"/>
      <c r="G31" s="3"/>
      <c r="H31" s="2">
        <f>G31-F31</f>
        <v>0</v>
      </c>
      <c r="I31" s="3"/>
      <c r="J31" s="3"/>
      <c r="K31" s="2">
        <f>J31-I31</f>
        <v>0</v>
      </c>
      <c r="L31" s="3"/>
      <c r="M31" s="3"/>
      <c r="N31" s="2">
        <f>M31-L31</f>
        <v>0</v>
      </c>
      <c r="O31" s="3"/>
      <c r="P31" s="3"/>
      <c r="Q31" s="2">
        <f>P31-O31</f>
        <v>0</v>
      </c>
      <c r="R31" s="3"/>
      <c r="S31" s="3"/>
      <c r="T31" s="2">
        <f>S31-R31</f>
        <v>0</v>
      </c>
      <c r="U31" s="3"/>
      <c r="V31" s="3"/>
      <c r="W31" s="2">
        <f>V31-U31</f>
        <v>0</v>
      </c>
      <c r="Y31" s="35"/>
      <c r="Z31" s="14"/>
      <c r="AA31" s="87"/>
      <c r="AB31" s="5"/>
      <c r="AC31" s="2"/>
    </row>
    <row r="32" spans="1:29" x14ac:dyDescent="0.2">
      <c r="A32" s="14"/>
      <c r="B32" s="169" t="s">
        <v>114</v>
      </c>
      <c r="C32" s="3"/>
      <c r="D32" s="3"/>
      <c r="E32" s="2">
        <f t="shared" ref="E32:E37" si="18">D32-C32</f>
        <v>0</v>
      </c>
      <c r="F32" s="3"/>
      <c r="G32" s="3"/>
      <c r="H32" s="2">
        <f t="shared" ref="H32:H37" si="19">G32-F32</f>
        <v>0</v>
      </c>
      <c r="I32" s="3"/>
      <c r="J32" s="3"/>
      <c r="K32" s="2">
        <f t="shared" ref="K32:K37" si="20">J32-I32</f>
        <v>0</v>
      </c>
      <c r="L32" s="3"/>
      <c r="M32" s="3"/>
      <c r="N32" s="2">
        <f t="shared" ref="N32:N37" si="21">M32-L32</f>
        <v>0</v>
      </c>
      <c r="O32" s="3"/>
      <c r="P32" s="3"/>
      <c r="Q32" s="2">
        <f t="shared" ref="Q32:Q37" si="22">P32-O32</f>
        <v>0</v>
      </c>
      <c r="R32" s="3"/>
      <c r="S32" s="3"/>
      <c r="T32" s="2">
        <f t="shared" ref="T32:T37" si="23">S32-R32</f>
        <v>0</v>
      </c>
      <c r="U32" s="3"/>
      <c r="V32" s="3"/>
      <c r="W32" s="2">
        <f t="shared" ref="W32:W37" si="24">V32-U32</f>
        <v>0</v>
      </c>
      <c r="Y32" s="35"/>
      <c r="Z32" s="15"/>
      <c r="AA32" s="87"/>
      <c r="AB32" s="5"/>
      <c r="AC32" s="2"/>
    </row>
    <row r="33" spans="1:29" x14ac:dyDescent="0.2">
      <c r="A33" s="14" t="s">
        <v>101</v>
      </c>
      <c r="B33" s="170" t="s">
        <v>24</v>
      </c>
      <c r="C33" s="3"/>
      <c r="D33" s="3"/>
      <c r="E33" s="2">
        <f t="shared" si="18"/>
        <v>0</v>
      </c>
      <c r="F33" s="3"/>
      <c r="G33" s="3"/>
      <c r="H33" s="2">
        <f t="shared" si="19"/>
        <v>0</v>
      </c>
      <c r="I33" s="3"/>
      <c r="J33" s="3"/>
      <c r="K33" s="2">
        <f t="shared" si="20"/>
        <v>0</v>
      </c>
      <c r="L33" s="3"/>
      <c r="M33" s="3"/>
      <c r="N33" s="2">
        <f t="shared" si="21"/>
        <v>0</v>
      </c>
      <c r="O33" s="3"/>
      <c r="P33" s="3"/>
      <c r="Q33" s="2">
        <f t="shared" si="22"/>
        <v>0</v>
      </c>
      <c r="R33" s="3"/>
      <c r="S33" s="3"/>
      <c r="T33" s="2">
        <f t="shared" si="23"/>
        <v>0</v>
      </c>
      <c r="U33" s="3"/>
      <c r="V33" s="3"/>
      <c r="W33" s="2">
        <f t="shared" si="24"/>
        <v>0</v>
      </c>
      <c r="Y33" s="35" t="s">
        <v>101</v>
      </c>
      <c r="Z33" s="14" t="s">
        <v>24</v>
      </c>
      <c r="AA33" s="87">
        <f t="shared" ref="AA33:AB35" si="25">C33+F33+I33+L33+O33+R33+U33</f>
        <v>0</v>
      </c>
      <c r="AB33" s="5">
        <f t="shared" si="25"/>
        <v>0</v>
      </c>
      <c r="AC33" s="2">
        <f t="shared" ref="AC33:AC37" si="26">AB33-AA33</f>
        <v>0</v>
      </c>
    </row>
    <row r="34" spans="1:29" x14ac:dyDescent="0.2">
      <c r="A34" s="14" t="s">
        <v>102</v>
      </c>
      <c r="B34" s="170" t="s">
        <v>15</v>
      </c>
      <c r="C34" s="3"/>
      <c r="D34" s="3"/>
      <c r="E34" s="2">
        <f t="shared" si="18"/>
        <v>0</v>
      </c>
      <c r="F34" s="3"/>
      <c r="G34" s="3"/>
      <c r="H34" s="2">
        <f t="shared" si="19"/>
        <v>0</v>
      </c>
      <c r="I34" s="3"/>
      <c r="J34" s="3"/>
      <c r="K34" s="2">
        <f t="shared" si="20"/>
        <v>0</v>
      </c>
      <c r="L34" s="3"/>
      <c r="M34" s="3"/>
      <c r="N34" s="2">
        <f t="shared" si="21"/>
        <v>0</v>
      </c>
      <c r="O34" s="3"/>
      <c r="P34" s="3"/>
      <c r="Q34" s="2">
        <f t="shared" si="22"/>
        <v>0</v>
      </c>
      <c r="R34" s="3"/>
      <c r="S34" s="3"/>
      <c r="T34" s="2">
        <f t="shared" si="23"/>
        <v>0</v>
      </c>
      <c r="U34" s="3"/>
      <c r="V34" s="3"/>
      <c r="W34" s="2">
        <f t="shared" si="24"/>
        <v>0</v>
      </c>
      <c r="Y34" s="35" t="s">
        <v>102</v>
      </c>
      <c r="Z34" s="14" t="s">
        <v>15</v>
      </c>
      <c r="AA34" s="87">
        <f t="shared" si="25"/>
        <v>0</v>
      </c>
      <c r="AB34" s="5">
        <f t="shared" si="25"/>
        <v>0</v>
      </c>
      <c r="AC34" s="2">
        <f t="shared" si="26"/>
        <v>0</v>
      </c>
    </row>
    <row r="35" spans="1:29" x14ac:dyDescent="0.2">
      <c r="A35" s="14" t="s">
        <v>22</v>
      </c>
      <c r="B35" s="170" t="s">
        <v>7</v>
      </c>
      <c r="C35" s="3"/>
      <c r="D35" s="3"/>
      <c r="E35" s="2">
        <f t="shared" si="18"/>
        <v>0</v>
      </c>
      <c r="F35" s="3"/>
      <c r="G35" s="3"/>
      <c r="H35" s="2">
        <f t="shared" si="19"/>
        <v>0</v>
      </c>
      <c r="I35" s="3"/>
      <c r="J35" s="3"/>
      <c r="K35" s="2">
        <f t="shared" si="20"/>
        <v>0</v>
      </c>
      <c r="L35" s="3"/>
      <c r="M35" s="3"/>
      <c r="N35" s="2">
        <f t="shared" si="21"/>
        <v>0</v>
      </c>
      <c r="O35" s="3"/>
      <c r="P35" s="3"/>
      <c r="Q35" s="2">
        <f t="shared" si="22"/>
        <v>0</v>
      </c>
      <c r="R35" s="3"/>
      <c r="S35" s="3"/>
      <c r="T35" s="2">
        <f t="shared" si="23"/>
        <v>0</v>
      </c>
      <c r="U35" s="3"/>
      <c r="V35" s="3"/>
      <c r="W35" s="2">
        <f t="shared" si="24"/>
        <v>0</v>
      </c>
      <c r="Y35" s="35" t="s">
        <v>22</v>
      </c>
      <c r="Z35" s="14" t="s">
        <v>7</v>
      </c>
      <c r="AA35" s="87">
        <f t="shared" si="25"/>
        <v>0</v>
      </c>
      <c r="AB35" s="5">
        <f t="shared" si="25"/>
        <v>0</v>
      </c>
      <c r="AC35" s="2">
        <f t="shared" si="26"/>
        <v>0</v>
      </c>
    </row>
    <row r="36" spans="1:29" s="8" customFormat="1" ht="15" x14ac:dyDescent="0.25">
      <c r="A36" s="32" t="s">
        <v>23</v>
      </c>
      <c r="B36" s="171" t="s">
        <v>141</v>
      </c>
      <c r="C36" s="110">
        <f>SUM(C18:C35)</f>
        <v>0</v>
      </c>
      <c r="D36" s="110">
        <f t="shared" ref="D36:V36" si="27">SUM(D18:D35)</f>
        <v>0</v>
      </c>
      <c r="E36" s="155">
        <f t="shared" si="18"/>
        <v>0</v>
      </c>
      <c r="F36" s="110">
        <f t="shared" si="27"/>
        <v>0</v>
      </c>
      <c r="G36" s="110">
        <f t="shared" si="27"/>
        <v>0</v>
      </c>
      <c r="H36" s="155">
        <f t="shared" si="19"/>
        <v>0</v>
      </c>
      <c r="I36" s="110">
        <f t="shared" si="27"/>
        <v>450</v>
      </c>
      <c r="J36" s="110">
        <f t="shared" si="27"/>
        <v>0</v>
      </c>
      <c r="K36" s="155">
        <f t="shared" si="20"/>
        <v>-450</v>
      </c>
      <c r="L36" s="110">
        <f t="shared" si="27"/>
        <v>0</v>
      </c>
      <c r="M36" s="110">
        <f t="shared" si="27"/>
        <v>0</v>
      </c>
      <c r="N36" s="155">
        <f t="shared" si="21"/>
        <v>0</v>
      </c>
      <c r="O36" s="110">
        <f t="shared" si="27"/>
        <v>0</v>
      </c>
      <c r="P36" s="110">
        <f t="shared" si="27"/>
        <v>0</v>
      </c>
      <c r="Q36" s="155">
        <f t="shared" si="22"/>
        <v>0</v>
      </c>
      <c r="R36" s="110">
        <f t="shared" si="27"/>
        <v>2380</v>
      </c>
      <c r="S36" s="110">
        <f t="shared" si="27"/>
        <v>0</v>
      </c>
      <c r="T36" s="155">
        <f t="shared" si="23"/>
        <v>-2380</v>
      </c>
      <c r="U36" s="110">
        <f t="shared" si="27"/>
        <v>0</v>
      </c>
      <c r="V36" s="110">
        <f t="shared" si="27"/>
        <v>0</v>
      </c>
      <c r="W36" s="155">
        <f t="shared" si="24"/>
        <v>0</v>
      </c>
      <c r="Y36" s="32" t="s">
        <v>23</v>
      </c>
      <c r="Z36" s="24" t="s">
        <v>141</v>
      </c>
      <c r="AA36" s="50">
        <f>SUM(AA17:AA35)</f>
        <v>2830</v>
      </c>
      <c r="AB36" s="82">
        <f>SUM(AB17:AB35)</f>
        <v>0</v>
      </c>
      <c r="AC36" s="155">
        <f t="shared" si="26"/>
        <v>-2830</v>
      </c>
    </row>
    <row r="37" spans="1:29" s="19" customFormat="1" ht="16.5" thickBot="1" x14ac:dyDescent="0.3">
      <c r="A37" s="36" t="s">
        <v>25</v>
      </c>
      <c r="B37" s="189" t="s">
        <v>142</v>
      </c>
      <c r="C37" s="111">
        <f t="shared" ref="C37:V37" si="28">C15-C36</f>
        <v>0</v>
      </c>
      <c r="D37" s="111">
        <f t="shared" si="28"/>
        <v>0</v>
      </c>
      <c r="E37" s="156">
        <f t="shared" si="18"/>
        <v>0</v>
      </c>
      <c r="F37" s="111">
        <f t="shared" si="28"/>
        <v>0</v>
      </c>
      <c r="G37" s="111">
        <f t="shared" si="28"/>
        <v>0</v>
      </c>
      <c r="H37" s="156">
        <f t="shared" si="19"/>
        <v>0</v>
      </c>
      <c r="I37" s="111">
        <f t="shared" si="28"/>
        <v>23550</v>
      </c>
      <c r="J37" s="111">
        <f t="shared" si="28"/>
        <v>0</v>
      </c>
      <c r="K37" s="156">
        <f t="shared" si="20"/>
        <v>-23550</v>
      </c>
      <c r="L37" s="111">
        <f t="shared" si="28"/>
        <v>0</v>
      </c>
      <c r="M37" s="111">
        <f t="shared" si="28"/>
        <v>0</v>
      </c>
      <c r="N37" s="156">
        <f t="shared" si="21"/>
        <v>0</v>
      </c>
      <c r="O37" s="111">
        <f t="shared" si="28"/>
        <v>22000</v>
      </c>
      <c r="P37" s="111">
        <f t="shared" si="28"/>
        <v>0</v>
      </c>
      <c r="Q37" s="156">
        <f t="shared" si="22"/>
        <v>-22000</v>
      </c>
      <c r="R37" s="111">
        <f t="shared" si="28"/>
        <v>-830</v>
      </c>
      <c r="S37" s="111">
        <f t="shared" si="28"/>
        <v>0</v>
      </c>
      <c r="T37" s="156">
        <f t="shared" si="23"/>
        <v>830</v>
      </c>
      <c r="U37" s="111">
        <f t="shared" si="28"/>
        <v>0</v>
      </c>
      <c r="V37" s="111">
        <f t="shared" si="28"/>
        <v>0</v>
      </c>
      <c r="W37" s="156">
        <f t="shared" si="24"/>
        <v>0</v>
      </c>
      <c r="Y37" s="36" t="s">
        <v>25</v>
      </c>
      <c r="Z37" s="26" t="s">
        <v>159</v>
      </c>
      <c r="AA37" s="88">
        <f>AA15-AA36</f>
        <v>44720</v>
      </c>
      <c r="AB37" s="37">
        <f>AB15-AB36</f>
        <v>0</v>
      </c>
      <c r="AC37" s="156">
        <f t="shared" si="26"/>
        <v>-44720</v>
      </c>
    </row>
    <row r="38" spans="1:29" s="49" customFormat="1" ht="7.5" customHeight="1" x14ac:dyDescent="0.25">
      <c r="A38" s="44"/>
      <c r="B38" s="190"/>
      <c r="C38" s="112"/>
      <c r="D38" s="112"/>
      <c r="E38" s="47"/>
      <c r="F38" s="112"/>
      <c r="G38" s="112"/>
      <c r="H38" s="47"/>
      <c r="I38" s="112"/>
      <c r="J38" s="112"/>
      <c r="K38" s="47"/>
      <c r="L38" s="112"/>
      <c r="M38" s="112"/>
      <c r="N38" s="47"/>
      <c r="O38" s="112"/>
      <c r="P38" s="112"/>
      <c r="Q38" s="47"/>
      <c r="R38" s="112"/>
      <c r="S38" s="112"/>
      <c r="T38" s="47"/>
      <c r="U38" s="112"/>
      <c r="V38" s="112"/>
      <c r="W38" s="47"/>
      <c r="Y38" s="44"/>
      <c r="Z38" s="45"/>
      <c r="AA38" s="89"/>
      <c r="AB38" s="48"/>
      <c r="AC38" s="47"/>
    </row>
    <row r="39" spans="1:29" s="8" customFormat="1" ht="18" x14ac:dyDescent="0.25">
      <c r="A39" s="38" t="s">
        <v>28</v>
      </c>
      <c r="B39" s="174" t="s">
        <v>143</v>
      </c>
      <c r="C39" s="11"/>
      <c r="D39" s="125"/>
      <c r="E39" s="10"/>
      <c r="F39" s="11"/>
      <c r="G39" s="125"/>
      <c r="H39" s="10"/>
      <c r="I39" s="11"/>
      <c r="J39" s="125"/>
      <c r="K39" s="10"/>
      <c r="L39" s="11"/>
      <c r="M39" s="125"/>
      <c r="N39" s="10"/>
      <c r="O39" s="11"/>
      <c r="P39" s="125"/>
      <c r="Q39" s="10"/>
      <c r="R39" s="11"/>
      <c r="S39" s="125"/>
      <c r="T39" s="10"/>
      <c r="U39" s="11"/>
      <c r="V39" s="125"/>
      <c r="W39" s="10"/>
      <c r="Y39" s="38" t="s">
        <v>28</v>
      </c>
      <c r="Z39" s="21" t="s">
        <v>143</v>
      </c>
      <c r="AA39" s="85"/>
      <c r="AB39" s="12"/>
      <c r="AC39" s="10"/>
    </row>
    <row r="40" spans="1:29" s="8" customFormat="1" ht="15" x14ac:dyDescent="0.25">
      <c r="A40" s="30" t="s">
        <v>9</v>
      </c>
      <c r="B40" s="166" t="s">
        <v>4</v>
      </c>
      <c r="C40" s="11"/>
      <c r="D40" s="125"/>
      <c r="E40" s="10"/>
      <c r="F40" s="11"/>
      <c r="G40" s="125"/>
      <c r="H40" s="10"/>
      <c r="I40" s="11"/>
      <c r="J40" s="125"/>
      <c r="K40" s="10"/>
      <c r="L40" s="11"/>
      <c r="M40" s="125"/>
      <c r="N40" s="10"/>
      <c r="O40" s="11"/>
      <c r="P40" s="125"/>
      <c r="Q40" s="10"/>
      <c r="R40" s="11"/>
      <c r="S40" s="125"/>
      <c r="T40" s="10"/>
      <c r="U40" s="11"/>
      <c r="V40" s="125"/>
      <c r="W40" s="10"/>
      <c r="Y40" s="30" t="s">
        <v>9</v>
      </c>
      <c r="Z40" s="22" t="s">
        <v>4</v>
      </c>
      <c r="AA40" s="85"/>
      <c r="AB40" s="12"/>
      <c r="AC40" s="10"/>
    </row>
    <row r="41" spans="1:29" x14ac:dyDescent="0.2">
      <c r="A41" s="39" t="s">
        <v>26</v>
      </c>
      <c r="B41" s="175" t="s">
        <v>30</v>
      </c>
      <c r="C41" s="109"/>
      <c r="D41" s="127"/>
      <c r="E41" s="7">
        <f>D41-C41</f>
        <v>0</v>
      </c>
      <c r="F41" s="109"/>
      <c r="G41" s="127"/>
      <c r="H41" s="7">
        <f>G41-F41</f>
        <v>0</v>
      </c>
      <c r="I41" s="109"/>
      <c r="J41" s="127"/>
      <c r="K41" s="7">
        <f>J41-I41</f>
        <v>0</v>
      </c>
      <c r="L41" s="109"/>
      <c r="M41" s="127"/>
      <c r="N41" s="7">
        <f>M41-L41</f>
        <v>0</v>
      </c>
      <c r="O41" s="109"/>
      <c r="P41" s="127"/>
      <c r="Q41" s="7">
        <f>P41-O41</f>
        <v>0</v>
      </c>
      <c r="R41" s="109"/>
      <c r="S41" s="127"/>
      <c r="T41" s="7">
        <f>S41-R41</f>
        <v>0</v>
      </c>
      <c r="U41" s="109"/>
      <c r="V41" s="127"/>
      <c r="W41" s="7">
        <f>V41-U41</f>
        <v>0</v>
      </c>
      <c r="Y41" s="39" t="s">
        <v>26</v>
      </c>
      <c r="Z41" s="16" t="s">
        <v>30</v>
      </c>
      <c r="AA41" s="86">
        <f t="shared" ref="AA41:AB48" si="29">C41+F41+I41+L41+O41+R41+U41</f>
        <v>0</v>
      </c>
      <c r="AB41" s="41">
        <f t="shared" si="29"/>
        <v>0</v>
      </c>
      <c r="AC41" s="7">
        <f>AB41-AA41</f>
        <v>0</v>
      </c>
    </row>
    <row r="42" spans="1:29" x14ac:dyDescent="0.2">
      <c r="A42" s="39" t="s">
        <v>27</v>
      </c>
      <c r="B42" s="175" t="s">
        <v>32</v>
      </c>
      <c r="C42" s="109"/>
      <c r="D42" s="127"/>
      <c r="E42" s="7">
        <f t="shared" ref="E42:E49" si="30">D42-C42</f>
        <v>0</v>
      </c>
      <c r="F42" s="109"/>
      <c r="G42" s="127"/>
      <c r="H42" s="7">
        <f t="shared" ref="H42:H49" si="31">G42-F42</f>
        <v>0</v>
      </c>
      <c r="I42" s="109"/>
      <c r="J42" s="127"/>
      <c r="K42" s="7">
        <f t="shared" ref="K42:K49" si="32">J42-I42</f>
        <v>0</v>
      </c>
      <c r="L42" s="109"/>
      <c r="M42" s="127"/>
      <c r="N42" s="7">
        <f t="shared" ref="N42:N49" si="33">M42-L42</f>
        <v>0</v>
      </c>
      <c r="O42" s="109">
        <v>11900</v>
      </c>
      <c r="P42" s="127"/>
      <c r="Q42" s="7">
        <f t="shared" ref="Q42:Q49" si="34">P42-O42</f>
        <v>-11900</v>
      </c>
      <c r="R42" s="109"/>
      <c r="S42" s="127"/>
      <c r="T42" s="7">
        <f t="shared" ref="T42:T49" si="35">S42-R42</f>
        <v>0</v>
      </c>
      <c r="U42" s="109"/>
      <c r="V42" s="127"/>
      <c r="W42" s="7">
        <f t="shared" ref="W42:W49" si="36">V42-U42</f>
        <v>0</v>
      </c>
      <c r="Y42" s="39" t="s">
        <v>27</v>
      </c>
      <c r="Z42" s="16" t="s">
        <v>32</v>
      </c>
      <c r="AA42" s="86">
        <f t="shared" si="29"/>
        <v>11900</v>
      </c>
      <c r="AB42" s="41">
        <f t="shared" si="29"/>
        <v>0</v>
      </c>
      <c r="AC42" s="7">
        <f t="shared" ref="AC42:AC49" si="37">AB42-AA42</f>
        <v>-11900</v>
      </c>
    </row>
    <row r="43" spans="1:29" x14ac:dyDescent="0.2">
      <c r="A43" s="39" t="s">
        <v>103</v>
      </c>
      <c r="B43" s="175" t="s">
        <v>34</v>
      </c>
      <c r="C43" s="109"/>
      <c r="D43" s="127"/>
      <c r="E43" s="7">
        <f t="shared" si="30"/>
        <v>0</v>
      </c>
      <c r="F43" s="109"/>
      <c r="G43" s="127"/>
      <c r="H43" s="7">
        <f t="shared" si="31"/>
        <v>0</v>
      </c>
      <c r="I43" s="109"/>
      <c r="J43" s="127"/>
      <c r="K43" s="7">
        <f t="shared" si="32"/>
        <v>0</v>
      </c>
      <c r="L43" s="109"/>
      <c r="M43" s="127"/>
      <c r="N43" s="7">
        <f t="shared" si="33"/>
        <v>0</v>
      </c>
      <c r="O43" s="109"/>
      <c r="P43" s="127"/>
      <c r="Q43" s="7">
        <f t="shared" si="34"/>
        <v>0</v>
      </c>
      <c r="R43" s="109"/>
      <c r="S43" s="127"/>
      <c r="T43" s="7">
        <f t="shared" si="35"/>
        <v>0</v>
      </c>
      <c r="U43" s="109"/>
      <c r="V43" s="127"/>
      <c r="W43" s="7">
        <f t="shared" si="36"/>
        <v>0</v>
      </c>
      <c r="Y43" s="39" t="s">
        <v>103</v>
      </c>
      <c r="Z43" s="16" t="s">
        <v>34</v>
      </c>
      <c r="AA43" s="86">
        <f t="shared" si="29"/>
        <v>0</v>
      </c>
      <c r="AB43" s="41">
        <f t="shared" si="29"/>
        <v>0</v>
      </c>
      <c r="AC43" s="7">
        <f t="shared" si="37"/>
        <v>0</v>
      </c>
    </row>
    <row r="44" spans="1:29" x14ac:dyDescent="0.2">
      <c r="A44" s="39" t="s">
        <v>29</v>
      </c>
      <c r="B44" s="175" t="s">
        <v>36</v>
      </c>
      <c r="C44" s="109"/>
      <c r="D44" s="127"/>
      <c r="E44" s="7">
        <f t="shared" si="30"/>
        <v>0</v>
      </c>
      <c r="F44" s="109"/>
      <c r="G44" s="127"/>
      <c r="H44" s="7">
        <f t="shared" si="31"/>
        <v>0</v>
      </c>
      <c r="I44" s="109"/>
      <c r="J44" s="127"/>
      <c r="K44" s="7">
        <f t="shared" si="32"/>
        <v>0</v>
      </c>
      <c r="L44" s="109"/>
      <c r="M44" s="127"/>
      <c r="N44" s="7">
        <f t="shared" si="33"/>
        <v>0</v>
      </c>
      <c r="O44" s="109"/>
      <c r="P44" s="127"/>
      <c r="Q44" s="7">
        <f t="shared" si="34"/>
        <v>0</v>
      </c>
      <c r="R44" s="109"/>
      <c r="S44" s="127"/>
      <c r="T44" s="7">
        <f t="shared" si="35"/>
        <v>0</v>
      </c>
      <c r="U44" s="109"/>
      <c r="V44" s="127"/>
      <c r="W44" s="7">
        <f t="shared" si="36"/>
        <v>0</v>
      </c>
      <c r="Y44" s="39" t="s">
        <v>29</v>
      </c>
      <c r="Z44" s="16" t="s">
        <v>36</v>
      </c>
      <c r="AA44" s="86">
        <f t="shared" si="29"/>
        <v>0</v>
      </c>
      <c r="AB44" s="41">
        <f t="shared" si="29"/>
        <v>0</v>
      </c>
      <c r="AC44" s="7">
        <f t="shared" si="37"/>
        <v>0</v>
      </c>
    </row>
    <row r="45" spans="1:29" x14ac:dyDescent="0.2">
      <c r="A45" s="39" t="s">
        <v>31</v>
      </c>
      <c r="B45" s="175" t="s">
        <v>38</v>
      </c>
      <c r="C45" s="109"/>
      <c r="D45" s="127"/>
      <c r="E45" s="7">
        <f t="shared" si="30"/>
        <v>0</v>
      </c>
      <c r="F45" s="109"/>
      <c r="G45" s="127"/>
      <c r="H45" s="7">
        <f t="shared" si="31"/>
        <v>0</v>
      </c>
      <c r="I45" s="109"/>
      <c r="J45" s="127"/>
      <c r="K45" s="7">
        <f t="shared" si="32"/>
        <v>0</v>
      </c>
      <c r="L45" s="109"/>
      <c r="M45" s="127"/>
      <c r="N45" s="7">
        <f t="shared" si="33"/>
        <v>0</v>
      </c>
      <c r="O45" s="109"/>
      <c r="P45" s="127"/>
      <c r="Q45" s="7">
        <f t="shared" si="34"/>
        <v>0</v>
      </c>
      <c r="R45" s="109"/>
      <c r="S45" s="127"/>
      <c r="T45" s="7">
        <f t="shared" si="35"/>
        <v>0</v>
      </c>
      <c r="U45" s="109"/>
      <c r="V45" s="127"/>
      <c r="W45" s="7">
        <f t="shared" si="36"/>
        <v>0</v>
      </c>
      <c r="Y45" s="39" t="s">
        <v>31</v>
      </c>
      <c r="Z45" s="16" t="s">
        <v>38</v>
      </c>
      <c r="AA45" s="86">
        <f t="shared" si="29"/>
        <v>0</v>
      </c>
      <c r="AB45" s="41">
        <f t="shared" si="29"/>
        <v>0</v>
      </c>
      <c r="AC45" s="7">
        <f t="shared" si="37"/>
        <v>0</v>
      </c>
    </row>
    <row r="46" spans="1:29" x14ac:dyDescent="0.2">
      <c r="A46" s="39" t="s">
        <v>33</v>
      </c>
      <c r="B46" s="175" t="s">
        <v>13</v>
      </c>
      <c r="C46" s="109"/>
      <c r="D46" s="127"/>
      <c r="E46" s="7">
        <f t="shared" si="30"/>
        <v>0</v>
      </c>
      <c r="F46" s="109"/>
      <c r="G46" s="127"/>
      <c r="H46" s="7">
        <f t="shared" si="31"/>
        <v>0</v>
      </c>
      <c r="I46" s="109"/>
      <c r="J46" s="127"/>
      <c r="K46" s="7">
        <f t="shared" si="32"/>
        <v>0</v>
      </c>
      <c r="L46" s="109"/>
      <c r="M46" s="127"/>
      <c r="N46" s="7">
        <f t="shared" si="33"/>
        <v>0</v>
      </c>
      <c r="O46" s="109"/>
      <c r="P46" s="127"/>
      <c r="Q46" s="7">
        <f t="shared" si="34"/>
        <v>0</v>
      </c>
      <c r="R46" s="109"/>
      <c r="S46" s="127"/>
      <c r="T46" s="7">
        <f t="shared" si="35"/>
        <v>0</v>
      </c>
      <c r="U46" s="109"/>
      <c r="V46" s="127"/>
      <c r="W46" s="7">
        <f t="shared" si="36"/>
        <v>0</v>
      </c>
      <c r="Y46" s="39" t="s">
        <v>33</v>
      </c>
      <c r="Z46" s="16" t="s">
        <v>13</v>
      </c>
      <c r="AA46" s="86">
        <f t="shared" si="29"/>
        <v>0</v>
      </c>
      <c r="AB46" s="41">
        <f t="shared" si="29"/>
        <v>0</v>
      </c>
      <c r="AC46" s="7">
        <f t="shared" si="37"/>
        <v>0</v>
      </c>
    </row>
    <row r="47" spans="1:29" x14ac:dyDescent="0.2">
      <c r="A47" s="39" t="s">
        <v>35</v>
      </c>
      <c r="B47" s="175" t="s">
        <v>41</v>
      </c>
      <c r="C47" s="109"/>
      <c r="D47" s="3"/>
      <c r="E47" s="7">
        <f t="shared" si="30"/>
        <v>0</v>
      </c>
      <c r="F47" s="109"/>
      <c r="G47" s="3"/>
      <c r="H47" s="7">
        <f t="shared" si="31"/>
        <v>0</v>
      </c>
      <c r="I47" s="109"/>
      <c r="J47" s="3"/>
      <c r="K47" s="7">
        <f t="shared" si="32"/>
        <v>0</v>
      </c>
      <c r="L47" s="109"/>
      <c r="M47" s="3"/>
      <c r="N47" s="7">
        <f t="shared" si="33"/>
        <v>0</v>
      </c>
      <c r="O47" s="109"/>
      <c r="P47" s="3"/>
      <c r="Q47" s="7">
        <f t="shared" si="34"/>
        <v>0</v>
      </c>
      <c r="R47" s="109"/>
      <c r="S47" s="3"/>
      <c r="T47" s="7">
        <f t="shared" si="35"/>
        <v>0</v>
      </c>
      <c r="U47" s="109"/>
      <c r="V47" s="3"/>
      <c r="W47" s="7">
        <f t="shared" si="36"/>
        <v>0</v>
      </c>
      <c r="Y47" s="39" t="s">
        <v>35</v>
      </c>
      <c r="Z47" s="16" t="s">
        <v>41</v>
      </c>
      <c r="AA47" s="86">
        <f t="shared" si="29"/>
        <v>0</v>
      </c>
      <c r="AB47" s="5">
        <f t="shared" si="29"/>
        <v>0</v>
      </c>
      <c r="AC47" s="7">
        <f t="shared" si="37"/>
        <v>0</v>
      </c>
    </row>
    <row r="48" spans="1:29" x14ac:dyDescent="0.2">
      <c r="A48" s="39" t="s">
        <v>37</v>
      </c>
      <c r="B48" s="175" t="s">
        <v>43</v>
      </c>
      <c r="C48" s="109"/>
      <c r="D48" s="3"/>
      <c r="E48" s="7">
        <f t="shared" si="30"/>
        <v>0</v>
      </c>
      <c r="F48" s="109"/>
      <c r="G48" s="3"/>
      <c r="H48" s="7">
        <f t="shared" si="31"/>
        <v>0</v>
      </c>
      <c r="I48" s="109"/>
      <c r="J48" s="3"/>
      <c r="K48" s="7">
        <f t="shared" si="32"/>
        <v>0</v>
      </c>
      <c r="L48" s="109"/>
      <c r="M48" s="3"/>
      <c r="N48" s="7">
        <f t="shared" si="33"/>
        <v>0</v>
      </c>
      <c r="O48" s="109"/>
      <c r="P48" s="3"/>
      <c r="Q48" s="7">
        <f t="shared" si="34"/>
        <v>0</v>
      </c>
      <c r="R48" s="109"/>
      <c r="S48" s="3"/>
      <c r="T48" s="7">
        <f t="shared" si="35"/>
        <v>0</v>
      </c>
      <c r="U48" s="109"/>
      <c r="V48" s="3"/>
      <c r="W48" s="7">
        <f t="shared" si="36"/>
        <v>0</v>
      </c>
      <c r="Y48" s="39" t="s">
        <v>37</v>
      </c>
      <c r="Z48" s="16" t="s">
        <v>43</v>
      </c>
      <c r="AA48" s="86">
        <f t="shared" si="29"/>
        <v>0</v>
      </c>
      <c r="AB48" s="5">
        <f t="shared" si="29"/>
        <v>0</v>
      </c>
      <c r="AC48" s="7">
        <f t="shared" si="37"/>
        <v>0</v>
      </c>
    </row>
    <row r="49" spans="1:29" s="8" customFormat="1" ht="15" x14ac:dyDescent="0.25">
      <c r="A49" s="32" t="s">
        <v>39</v>
      </c>
      <c r="B49" s="168" t="s">
        <v>144</v>
      </c>
      <c r="C49" s="110">
        <f t="shared" ref="C49:V49" si="38">SUM(C41:C48)</f>
        <v>0</v>
      </c>
      <c r="D49" s="110">
        <f t="shared" si="38"/>
        <v>0</v>
      </c>
      <c r="E49" s="155">
        <f t="shared" si="30"/>
        <v>0</v>
      </c>
      <c r="F49" s="110">
        <f t="shared" si="38"/>
        <v>0</v>
      </c>
      <c r="G49" s="110">
        <f t="shared" si="38"/>
        <v>0</v>
      </c>
      <c r="H49" s="155">
        <f t="shared" si="31"/>
        <v>0</v>
      </c>
      <c r="I49" s="110">
        <f t="shared" si="38"/>
        <v>0</v>
      </c>
      <c r="J49" s="110">
        <f t="shared" si="38"/>
        <v>0</v>
      </c>
      <c r="K49" s="155">
        <f t="shared" si="32"/>
        <v>0</v>
      </c>
      <c r="L49" s="110">
        <f t="shared" si="38"/>
        <v>0</v>
      </c>
      <c r="M49" s="110">
        <f t="shared" si="38"/>
        <v>0</v>
      </c>
      <c r="N49" s="155">
        <f t="shared" si="33"/>
        <v>0</v>
      </c>
      <c r="O49" s="110">
        <f t="shared" si="38"/>
        <v>11900</v>
      </c>
      <c r="P49" s="110">
        <f t="shared" si="38"/>
        <v>0</v>
      </c>
      <c r="Q49" s="155">
        <f t="shared" si="34"/>
        <v>-11900</v>
      </c>
      <c r="R49" s="110">
        <f t="shared" si="38"/>
        <v>0</v>
      </c>
      <c r="S49" s="110">
        <f t="shared" si="38"/>
        <v>0</v>
      </c>
      <c r="T49" s="155">
        <f t="shared" si="35"/>
        <v>0</v>
      </c>
      <c r="U49" s="110">
        <f t="shared" si="38"/>
        <v>0</v>
      </c>
      <c r="V49" s="110">
        <f t="shared" si="38"/>
        <v>0</v>
      </c>
      <c r="W49" s="155">
        <f t="shared" si="36"/>
        <v>0</v>
      </c>
      <c r="Y49" s="32" t="s">
        <v>39</v>
      </c>
      <c r="Z49" s="24" t="s">
        <v>144</v>
      </c>
      <c r="AA49" s="50">
        <f t="shared" ref="AA49:AB49" si="39">SUM(AA41:AA48)</f>
        <v>11900</v>
      </c>
      <c r="AB49" s="82">
        <f t="shared" si="39"/>
        <v>0</v>
      </c>
      <c r="AC49" s="155">
        <f t="shared" si="37"/>
        <v>-11900</v>
      </c>
    </row>
    <row r="50" spans="1:29" s="8" customFormat="1" ht="15" x14ac:dyDescent="0.25">
      <c r="A50" s="30" t="s">
        <v>18</v>
      </c>
      <c r="B50" s="166" t="s">
        <v>5</v>
      </c>
      <c r="C50" s="11"/>
      <c r="D50" s="11"/>
      <c r="E50" s="117"/>
      <c r="F50" s="11"/>
      <c r="G50" s="11"/>
      <c r="H50" s="117"/>
      <c r="I50" s="11"/>
      <c r="J50" s="11"/>
      <c r="K50" s="117"/>
      <c r="L50" s="11"/>
      <c r="M50" s="11"/>
      <c r="N50" s="117"/>
      <c r="O50" s="11"/>
      <c r="P50" s="11"/>
      <c r="Q50" s="117"/>
      <c r="R50" s="11"/>
      <c r="S50" s="11"/>
      <c r="T50" s="117"/>
      <c r="U50" s="11"/>
      <c r="V50" s="11"/>
      <c r="W50" s="117"/>
      <c r="Y50" s="30" t="s">
        <v>18</v>
      </c>
      <c r="Z50" s="22" t="s">
        <v>5</v>
      </c>
      <c r="AA50" s="85"/>
      <c r="AB50" s="33"/>
      <c r="AC50" s="117"/>
    </row>
    <row r="51" spans="1:29" x14ac:dyDescent="0.2">
      <c r="A51" s="39" t="s">
        <v>40</v>
      </c>
      <c r="B51" s="175" t="s">
        <v>46</v>
      </c>
      <c r="C51" s="3"/>
      <c r="D51" s="3"/>
      <c r="E51" s="2">
        <f>D51-C51</f>
        <v>0</v>
      </c>
      <c r="F51" s="3"/>
      <c r="G51" s="3"/>
      <c r="H51" s="2">
        <f>G51-F51</f>
        <v>0</v>
      </c>
      <c r="I51" s="3"/>
      <c r="J51" s="3"/>
      <c r="K51" s="2">
        <f>J51-I51</f>
        <v>0</v>
      </c>
      <c r="L51" s="3"/>
      <c r="M51" s="3"/>
      <c r="N51" s="2">
        <f>M51-L51</f>
        <v>0</v>
      </c>
      <c r="O51" s="3"/>
      <c r="P51" s="3"/>
      <c r="Q51" s="2">
        <f>P51-O51</f>
        <v>0</v>
      </c>
      <c r="R51" s="3"/>
      <c r="S51" s="3"/>
      <c r="T51" s="2">
        <f>S51-R51</f>
        <v>0</v>
      </c>
      <c r="U51" s="3"/>
      <c r="V51" s="3"/>
      <c r="W51" s="2">
        <f>V51-U51</f>
        <v>0</v>
      </c>
      <c r="Y51" s="39" t="s">
        <v>40</v>
      </c>
      <c r="Z51" s="16" t="s">
        <v>46</v>
      </c>
      <c r="AA51" s="87">
        <f t="shared" ref="AA51:AB56" si="40">C51+F51+I51+L51+O51+R51+U51</f>
        <v>0</v>
      </c>
      <c r="AB51" s="5">
        <f t="shared" si="40"/>
        <v>0</v>
      </c>
      <c r="AC51" s="2">
        <f>AB51-AA51</f>
        <v>0</v>
      </c>
    </row>
    <row r="52" spans="1:29" x14ac:dyDescent="0.2">
      <c r="A52" s="39" t="s">
        <v>42</v>
      </c>
      <c r="B52" s="175" t="s">
        <v>48</v>
      </c>
      <c r="C52" s="3"/>
      <c r="D52" s="3"/>
      <c r="E52" s="2">
        <f t="shared" ref="E52:E59" si="41">D52-C52</f>
        <v>0</v>
      </c>
      <c r="F52" s="3"/>
      <c r="G52" s="3"/>
      <c r="H52" s="2">
        <f t="shared" ref="H52:H59" si="42">G52-F52</f>
        <v>0</v>
      </c>
      <c r="I52" s="3"/>
      <c r="J52" s="3"/>
      <c r="K52" s="2">
        <f t="shared" ref="K52:K59" si="43">J52-I52</f>
        <v>0</v>
      </c>
      <c r="L52" s="3"/>
      <c r="M52" s="3"/>
      <c r="N52" s="2">
        <f t="shared" ref="N52:N59" si="44">M52-L52</f>
        <v>0</v>
      </c>
      <c r="O52" s="3"/>
      <c r="P52" s="3"/>
      <c r="Q52" s="2">
        <f t="shared" ref="Q52:Q59" si="45">P52-O52</f>
        <v>0</v>
      </c>
      <c r="R52" s="3"/>
      <c r="S52" s="3"/>
      <c r="T52" s="2">
        <f t="shared" ref="T52:T59" si="46">S52-R52</f>
        <v>0</v>
      </c>
      <c r="U52" s="3"/>
      <c r="V52" s="3"/>
      <c r="W52" s="2">
        <f t="shared" ref="W52:W59" si="47">V52-U52</f>
        <v>0</v>
      </c>
      <c r="Y52" s="39" t="s">
        <v>42</v>
      </c>
      <c r="Z52" s="16" t="s">
        <v>48</v>
      </c>
      <c r="AA52" s="87">
        <f t="shared" si="40"/>
        <v>0</v>
      </c>
      <c r="AB52" s="5">
        <f t="shared" si="40"/>
        <v>0</v>
      </c>
      <c r="AC52" s="2">
        <f t="shared" ref="AC52:AC59" si="48">AB52-AA52</f>
        <v>0</v>
      </c>
    </row>
    <row r="53" spans="1:29" x14ac:dyDescent="0.2">
      <c r="A53" s="39" t="s">
        <v>44</v>
      </c>
      <c r="B53" s="175" t="s">
        <v>50</v>
      </c>
      <c r="C53" s="3"/>
      <c r="D53" s="3"/>
      <c r="E53" s="2">
        <f t="shared" si="41"/>
        <v>0</v>
      </c>
      <c r="F53" s="3"/>
      <c r="G53" s="3"/>
      <c r="H53" s="2">
        <f t="shared" si="42"/>
        <v>0</v>
      </c>
      <c r="I53" s="3"/>
      <c r="J53" s="3"/>
      <c r="K53" s="2">
        <f t="shared" si="43"/>
        <v>0</v>
      </c>
      <c r="L53" s="3"/>
      <c r="M53" s="3"/>
      <c r="N53" s="2">
        <f t="shared" si="44"/>
        <v>0</v>
      </c>
      <c r="O53" s="3"/>
      <c r="P53" s="3"/>
      <c r="Q53" s="2">
        <f t="shared" si="45"/>
        <v>0</v>
      </c>
      <c r="R53" s="3"/>
      <c r="S53" s="3"/>
      <c r="T53" s="2">
        <f t="shared" si="46"/>
        <v>0</v>
      </c>
      <c r="U53" s="3"/>
      <c r="V53" s="3"/>
      <c r="W53" s="2">
        <f t="shared" si="47"/>
        <v>0</v>
      </c>
      <c r="Y53" s="39" t="s">
        <v>44</v>
      </c>
      <c r="Z53" s="16" t="s">
        <v>50</v>
      </c>
      <c r="AA53" s="87">
        <f t="shared" si="40"/>
        <v>0</v>
      </c>
      <c r="AB53" s="5">
        <f t="shared" si="40"/>
        <v>0</v>
      </c>
      <c r="AC53" s="2">
        <f t="shared" si="48"/>
        <v>0</v>
      </c>
    </row>
    <row r="54" spans="1:29" x14ac:dyDescent="0.2">
      <c r="A54" s="39" t="s">
        <v>45</v>
      </c>
      <c r="B54" s="175" t="s">
        <v>52</v>
      </c>
      <c r="C54" s="3"/>
      <c r="D54" s="3"/>
      <c r="E54" s="2">
        <f t="shared" si="41"/>
        <v>0</v>
      </c>
      <c r="F54" s="3"/>
      <c r="G54" s="3"/>
      <c r="H54" s="2">
        <f t="shared" si="42"/>
        <v>0</v>
      </c>
      <c r="I54" s="3"/>
      <c r="J54" s="3"/>
      <c r="K54" s="2">
        <f t="shared" si="43"/>
        <v>0</v>
      </c>
      <c r="L54" s="3"/>
      <c r="M54" s="3"/>
      <c r="N54" s="2">
        <f t="shared" si="44"/>
        <v>0</v>
      </c>
      <c r="O54" s="3"/>
      <c r="P54" s="3"/>
      <c r="Q54" s="2">
        <f t="shared" si="45"/>
        <v>0</v>
      </c>
      <c r="R54" s="3"/>
      <c r="S54" s="3"/>
      <c r="T54" s="2">
        <f t="shared" si="46"/>
        <v>0</v>
      </c>
      <c r="U54" s="3"/>
      <c r="V54" s="3"/>
      <c r="W54" s="2">
        <f t="shared" si="47"/>
        <v>0</v>
      </c>
      <c r="Y54" s="39" t="s">
        <v>45</v>
      </c>
      <c r="Z54" s="16" t="s">
        <v>52</v>
      </c>
      <c r="AA54" s="87">
        <f t="shared" si="40"/>
        <v>0</v>
      </c>
      <c r="AB54" s="5">
        <f t="shared" si="40"/>
        <v>0</v>
      </c>
      <c r="AC54" s="2">
        <f t="shared" si="48"/>
        <v>0</v>
      </c>
    </row>
    <row r="55" spans="1:29" x14ac:dyDescent="0.2">
      <c r="A55" s="39" t="s">
        <v>47</v>
      </c>
      <c r="B55" s="175" t="s">
        <v>54</v>
      </c>
      <c r="C55" s="3"/>
      <c r="D55" s="3"/>
      <c r="E55" s="2">
        <f t="shared" si="41"/>
        <v>0</v>
      </c>
      <c r="F55" s="3"/>
      <c r="G55" s="3"/>
      <c r="H55" s="2">
        <f t="shared" si="42"/>
        <v>0</v>
      </c>
      <c r="I55" s="3"/>
      <c r="J55" s="3"/>
      <c r="K55" s="2">
        <f t="shared" si="43"/>
        <v>0</v>
      </c>
      <c r="L55" s="3"/>
      <c r="M55" s="3"/>
      <c r="N55" s="2">
        <f t="shared" si="44"/>
        <v>0</v>
      </c>
      <c r="O55" s="3"/>
      <c r="P55" s="3"/>
      <c r="Q55" s="2">
        <f t="shared" si="45"/>
        <v>0</v>
      </c>
      <c r="R55" s="3"/>
      <c r="S55" s="3"/>
      <c r="T55" s="2">
        <f t="shared" si="46"/>
        <v>0</v>
      </c>
      <c r="U55" s="3"/>
      <c r="V55" s="3"/>
      <c r="W55" s="2">
        <f t="shared" si="47"/>
        <v>0</v>
      </c>
      <c r="Y55" s="39" t="s">
        <v>47</v>
      </c>
      <c r="Z55" s="16" t="s">
        <v>54</v>
      </c>
      <c r="AA55" s="87">
        <f t="shared" si="40"/>
        <v>0</v>
      </c>
      <c r="AB55" s="5">
        <f t="shared" si="40"/>
        <v>0</v>
      </c>
      <c r="AC55" s="2">
        <f t="shared" si="48"/>
        <v>0</v>
      </c>
    </row>
    <row r="56" spans="1:29" x14ac:dyDescent="0.2">
      <c r="A56" s="39" t="s">
        <v>49</v>
      </c>
      <c r="B56" s="175" t="s">
        <v>24</v>
      </c>
      <c r="C56" s="3"/>
      <c r="D56" s="3"/>
      <c r="E56" s="2">
        <f t="shared" si="41"/>
        <v>0</v>
      </c>
      <c r="F56" s="3"/>
      <c r="G56" s="3"/>
      <c r="H56" s="2">
        <f t="shared" si="42"/>
        <v>0</v>
      </c>
      <c r="I56" s="3"/>
      <c r="J56" s="3"/>
      <c r="K56" s="2">
        <f t="shared" si="43"/>
        <v>0</v>
      </c>
      <c r="L56" s="3"/>
      <c r="M56" s="3"/>
      <c r="N56" s="2">
        <f t="shared" si="44"/>
        <v>0</v>
      </c>
      <c r="O56" s="3"/>
      <c r="P56" s="3"/>
      <c r="Q56" s="2">
        <f t="shared" si="45"/>
        <v>0</v>
      </c>
      <c r="R56" s="3"/>
      <c r="S56" s="3"/>
      <c r="T56" s="2">
        <f t="shared" si="46"/>
        <v>0</v>
      </c>
      <c r="U56" s="3"/>
      <c r="V56" s="3"/>
      <c r="W56" s="2">
        <f t="shared" si="47"/>
        <v>0</v>
      </c>
      <c r="Y56" s="39" t="s">
        <v>49</v>
      </c>
      <c r="Z56" s="16" t="s">
        <v>24</v>
      </c>
      <c r="AA56" s="87">
        <f t="shared" si="40"/>
        <v>0</v>
      </c>
      <c r="AB56" s="5">
        <f t="shared" si="40"/>
        <v>0</v>
      </c>
      <c r="AC56" s="2">
        <f t="shared" si="48"/>
        <v>0</v>
      </c>
    </row>
    <row r="57" spans="1:29" s="8" customFormat="1" ht="15" x14ac:dyDescent="0.25">
      <c r="A57" s="32" t="s">
        <v>51</v>
      </c>
      <c r="B57" s="171" t="s">
        <v>145</v>
      </c>
      <c r="C57" s="110">
        <f t="shared" ref="C57:V57" si="49">SUM(C51:C56)</f>
        <v>0</v>
      </c>
      <c r="D57" s="110">
        <f t="shared" si="49"/>
        <v>0</v>
      </c>
      <c r="E57" s="155">
        <f t="shared" si="41"/>
        <v>0</v>
      </c>
      <c r="F57" s="110">
        <f t="shared" si="49"/>
        <v>0</v>
      </c>
      <c r="G57" s="110">
        <f t="shared" si="49"/>
        <v>0</v>
      </c>
      <c r="H57" s="155">
        <f t="shared" si="42"/>
        <v>0</v>
      </c>
      <c r="I57" s="110">
        <f t="shared" si="49"/>
        <v>0</v>
      </c>
      <c r="J57" s="110">
        <f t="shared" si="49"/>
        <v>0</v>
      </c>
      <c r="K57" s="155">
        <f t="shared" si="43"/>
        <v>0</v>
      </c>
      <c r="L57" s="110">
        <f t="shared" si="49"/>
        <v>0</v>
      </c>
      <c r="M57" s="110">
        <f t="shared" si="49"/>
        <v>0</v>
      </c>
      <c r="N57" s="155">
        <f t="shared" si="44"/>
        <v>0</v>
      </c>
      <c r="O57" s="110">
        <f t="shared" si="49"/>
        <v>0</v>
      </c>
      <c r="P57" s="110">
        <f t="shared" si="49"/>
        <v>0</v>
      </c>
      <c r="Q57" s="155">
        <f t="shared" si="45"/>
        <v>0</v>
      </c>
      <c r="R57" s="110">
        <f t="shared" si="49"/>
        <v>0</v>
      </c>
      <c r="S57" s="110">
        <f t="shared" si="49"/>
        <v>0</v>
      </c>
      <c r="T57" s="155">
        <f t="shared" si="46"/>
        <v>0</v>
      </c>
      <c r="U57" s="110">
        <f t="shared" si="49"/>
        <v>0</v>
      </c>
      <c r="V57" s="110">
        <f t="shared" si="49"/>
        <v>0</v>
      </c>
      <c r="W57" s="155">
        <f t="shared" si="47"/>
        <v>0</v>
      </c>
      <c r="Y57" s="32" t="s">
        <v>51</v>
      </c>
      <c r="Z57" s="24" t="s">
        <v>145</v>
      </c>
      <c r="AA57" s="50">
        <f t="shared" ref="AA57:AB57" si="50">SUM(AA51:AA56)</f>
        <v>0</v>
      </c>
      <c r="AB57" s="82">
        <f t="shared" si="50"/>
        <v>0</v>
      </c>
      <c r="AC57" s="155">
        <f t="shared" si="48"/>
        <v>0</v>
      </c>
    </row>
    <row r="58" spans="1:29" s="19" customFormat="1" ht="16.5" thickBot="1" x14ac:dyDescent="0.3">
      <c r="A58" s="36" t="s">
        <v>53</v>
      </c>
      <c r="B58" s="189" t="s">
        <v>146</v>
      </c>
      <c r="C58" s="111">
        <f t="shared" ref="C58:V58" si="51">C49-C57</f>
        <v>0</v>
      </c>
      <c r="D58" s="111">
        <f t="shared" si="51"/>
        <v>0</v>
      </c>
      <c r="E58" s="156">
        <f t="shared" si="41"/>
        <v>0</v>
      </c>
      <c r="F58" s="111">
        <f t="shared" si="51"/>
        <v>0</v>
      </c>
      <c r="G58" s="111">
        <f t="shared" si="51"/>
        <v>0</v>
      </c>
      <c r="H58" s="156">
        <f t="shared" si="42"/>
        <v>0</v>
      </c>
      <c r="I58" s="111">
        <f t="shared" si="51"/>
        <v>0</v>
      </c>
      <c r="J58" s="111">
        <f t="shared" si="51"/>
        <v>0</v>
      </c>
      <c r="K58" s="156">
        <f t="shared" si="43"/>
        <v>0</v>
      </c>
      <c r="L58" s="111">
        <f t="shared" si="51"/>
        <v>0</v>
      </c>
      <c r="M58" s="111">
        <f t="shared" si="51"/>
        <v>0</v>
      </c>
      <c r="N58" s="156">
        <f t="shared" si="44"/>
        <v>0</v>
      </c>
      <c r="O58" s="111">
        <f t="shared" si="51"/>
        <v>11900</v>
      </c>
      <c r="P58" s="111">
        <f t="shared" si="51"/>
        <v>0</v>
      </c>
      <c r="Q58" s="156">
        <f t="shared" si="45"/>
        <v>-11900</v>
      </c>
      <c r="R58" s="111">
        <f t="shared" si="51"/>
        <v>0</v>
      </c>
      <c r="S58" s="111">
        <f t="shared" si="51"/>
        <v>0</v>
      </c>
      <c r="T58" s="156">
        <f t="shared" si="46"/>
        <v>0</v>
      </c>
      <c r="U58" s="111">
        <f t="shared" si="51"/>
        <v>0</v>
      </c>
      <c r="V58" s="111">
        <f t="shared" si="51"/>
        <v>0</v>
      </c>
      <c r="W58" s="156">
        <f t="shared" si="47"/>
        <v>0</v>
      </c>
      <c r="Y58" s="36" t="s">
        <v>53</v>
      </c>
      <c r="Z58" s="26" t="s">
        <v>158</v>
      </c>
      <c r="AA58" s="88">
        <f t="shared" ref="AA58:AB58" si="52">AA49-AA57</f>
        <v>11900</v>
      </c>
      <c r="AB58" s="37">
        <f t="shared" si="52"/>
        <v>0</v>
      </c>
      <c r="AC58" s="156">
        <f t="shared" si="48"/>
        <v>-11900</v>
      </c>
    </row>
    <row r="59" spans="1:29" s="8" customFormat="1" ht="18.75" thickBot="1" x14ac:dyDescent="0.3">
      <c r="A59" s="40" t="s">
        <v>55</v>
      </c>
      <c r="B59" s="177" t="s">
        <v>147</v>
      </c>
      <c r="C59" s="113">
        <f>C37+C58</f>
        <v>0</v>
      </c>
      <c r="D59" s="113">
        <f>D37+D58</f>
        <v>0</v>
      </c>
      <c r="E59" s="158">
        <f t="shared" si="41"/>
        <v>0</v>
      </c>
      <c r="F59" s="113">
        <f t="shared" ref="F59:V59" si="53">F37+F58</f>
        <v>0</v>
      </c>
      <c r="G59" s="113">
        <f t="shared" si="53"/>
        <v>0</v>
      </c>
      <c r="H59" s="158">
        <f t="shared" si="42"/>
        <v>0</v>
      </c>
      <c r="I59" s="113">
        <f t="shared" si="53"/>
        <v>23550</v>
      </c>
      <c r="J59" s="113">
        <f t="shared" si="53"/>
        <v>0</v>
      </c>
      <c r="K59" s="158">
        <f t="shared" si="43"/>
        <v>-23550</v>
      </c>
      <c r="L59" s="113">
        <f t="shared" si="53"/>
        <v>0</v>
      </c>
      <c r="M59" s="113">
        <f t="shared" si="53"/>
        <v>0</v>
      </c>
      <c r="N59" s="158">
        <f t="shared" si="44"/>
        <v>0</v>
      </c>
      <c r="O59" s="113">
        <f t="shared" si="53"/>
        <v>33900</v>
      </c>
      <c r="P59" s="113">
        <f t="shared" si="53"/>
        <v>0</v>
      </c>
      <c r="Q59" s="158">
        <f t="shared" si="45"/>
        <v>-33900</v>
      </c>
      <c r="R59" s="113">
        <f t="shared" si="53"/>
        <v>-830</v>
      </c>
      <c r="S59" s="113">
        <f t="shared" si="53"/>
        <v>0</v>
      </c>
      <c r="T59" s="158">
        <f t="shared" si="46"/>
        <v>830</v>
      </c>
      <c r="U59" s="113">
        <f t="shared" si="53"/>
        <v>0</v>
      </c>
      <c r="V59" s="113">
        <f t="shared" si="53"/>
        <v>0</v>
      </c>
      <c r="W59" s="158">
        <f t="shared" si="47"/>
        <v>0</v>
      </c>
      <c r="Y59" s="40" t="s">
        <v>55</v>
      </c>
      <c r="Z59" s="27" t="s">
        <v>135</v>
      </c>
      <c r="AA59" s="51">
        <f t="shared" ref="AA59:AB59" si="54">AA37+AA58</f>
        <v>56620</v>
      </c>
      <c r="AB59" s="43">
        <f t="shared" si="54"/>
        <v>0</v>
      </c>
      <c r="AC59" s="158">
        <f t="shared" si="48"/>
        <v>-56620</v>
      </c>
    </row>
    <row r="60" spans="1:29" s="49" customFormat="1" ht="7.5" customHeight="1" x14ac:dyDescent="0.25">
      <c r="A60" s="44"/>
      <c r="B60" s="173"/>
      <c r="C60" s="112"/>
      <c r="D60" s="112"/>
      <c r="E60" s="47"/>
      <c r="F60" s="112"/>
      <c r="G60" s="112"/>
      <c r="H60" s="47"/>
      <c r="I60" s="112"/>
      <c r="J60" s="112"/>
      <c r="K60" s="47"/>
      <c r="L60" s="112"/>
      <c r="M60" s="112"/>
      <c r="N60" s="47"/>
      <c r="O60" s="112"/>
      <c r="P60" s="112"/>
      <c r="Q60" s="47"/>
      <c r="R60" s="112"/>
      <c r="S60" s="112"/>
      <c r="T60" s="47"/>
      <c r="U60" s="112"/>
      <c r="V60" s="112"/>
      <c r="W60" s="47"/>
      <c r="Y60" s="44"/>
      <c r="Z60" s="45"/>
      <c r="AA60" s="89"/>
      <c r="AB60" s="48"/>
      <c r="AC60" s="47"/>
    </row>
    <row r="61" spans="1:29" s="8" customFormat="1" ht="18" x14ac:dyDescent="0.25">
      <c r="A61" s="38" t="s">
        <v>57</v>
      </c>
      <c r="B61" s="174" t="s">
        <v>148</v>
      </c>
      <c r="C61" s="11"/>
      <c r="D61" s="125"/>
      <c r="E61" s="10"/>
      <c r="F61" s="11"/>
      <c r="G61" s="125"/>
      <c r="H61" s="10"/>
      <c r="I61" s="11"/>
      <c r="J61" s="125"/>
      <c r="K61" s="10"/>
      <c r="L61" s="11"/>
      <c r="M61" s="125"/>
      <c r="N61" s="10"/>
      <c r="O61" s="11"/>
      <c r="P61" s="125"/>
      <c r="Q61" s="10"/>
      <c r="R61" s="11"/>
      <c r="S61" s="125"/>
      <c r="T61" s="10"/>
      <c r="U61" s="11"/>
      <c r="V61" s="125"/>
      <c r="W61" s="10"/>
      <c r="Y61" s="38" t="s">
        <v>57</v>
      </c>
      <c r="Z61" s="21" t="s">
        <v>148</v>
      </c>
      <c r="AA61" s="85"/>
      <c r="AB61" s="12"/>
      <c r="AC61" s="10"/>
    </row>
    <row r="62" spans="1:29" s="8" customFormat="1" ht="15" x14ac:dyDescent="0.25">
      <c r="A62" s="30" t="s">
        <v>58</v>
      </c>
      <c r="B62" s="166" t="s">
        <v>4</v>
      </c>
      <c r="C62" s="11"/>
      <c r="D62" s="125"/>
      <c r="E62" s="10"/>
      <c r="F62" s="11"/>
      <c r="G62" s="125"/>
      <c r="H62" s="10"/>
      <c r="I62" s="11"/>
      <c r="J62" s="125"/>
      <c r="K62" s="10"/>
      <c r="L62" s="11"/>
      <c r="M62" s="125"/>
      <c r="N62" s="10"/>
      <c r="O62" s="11"/>
      <c r="P62" s="125"/>
      <c r="Q62" s="10"/>
      <c r="R62" s="11"/>
      <c r="S62" s="125"/>
      <c r="T62" s="10"/>
      <c r="U62" s="11"/>
      <c r="V62" s="125"/>
      <c r="W62" s="10"/>
      <c r="Y62" s="30" t="s">
        <v>58</v>
      </c>
      <c r="Z62" s="22" t="s">
        <v>4</v>
      </c>
      <c r="AA62" s="85"/>
      <c r="AB62" s="12"/>
      <c r="AC62" s="10"/>
    </row>
    <row r="63" spans="1:29" x14ac:dyDescent="0.2">
      <c r="A63" s="39" t="s">
        <v>56</v>
      </c>
      <c r="B63" s="175" t="s">
        <v>60</v>
      </c>
      <c r="C63" s="109"/>
      <c r="D63" s="127"/>
      <c r="E63" s="7">
        <f>D63-C63</f>
        <v>0</v>
      </c>
      <c r="F63" s="109"/>
      <c r="G63" s="127"/>
      <c r="H63" s="7">
        <f>G63-F63</f>
        <v>0</v>
      </c>
      <c r="I63" s="109"/>
      <c r="J63" s="127"/>
      <c r="K63" s="7">
        <f>J63-I63</f>
        <v>0</v>
      </c>
      <c r="L63" s="109"/>
      <c r="M63" s="127"/>
      <c r="N63" s="7">
        <f>M63-L63</f>
        <v>0</v>
      </c>
      <c r="O63" s="109"/>
      <c r="P63" s="127"/>
      <c r="Q63" s="7">
        <f>P63-O63</f>
        <v>0</v>
      </c>
      <c r="R63" s="109"/>
      <c r="S63" s="127"/>
      <c r="T63" s="7">
        <f>S63-R63</f>
        <v>0</v>
      </c>
      <c r="U63" s="109"/>
      <c r="V63" s="127"/>
      <c r="W63" s="7">
        <f>V63-U63</f>
        <v>0</v>
      </c>
      <c r="Y63" s="39" t="s">
        <v>56</v>
      </c>
      <c r="Z63" s="16" t="s">
        <v>60</v>
      </c>
      <c r="AA63" s="86">
        <f t="shared" ref="AA63:AB67" si="55">C63+F63+I63+L63+O63+R63+U63</f>
        <v>0</v>
      </c>
      <c r="AB63" s="41">
        <f t="shared" si="55"/>
        <v>0</v>
      </c>
      <c r="AC63" s="7">
        <f>AB63-AA63</f>
        <v>0</v>
      </c>
    </row>
    <row r="64" spans="1:29" x14ac:dyDescent="0.2">
      <c r="A64" s="39" t="s">
        <v>104</v>
      </c>
      <c r="B64" s="175" t="s">
        <v>62</v>
      </c>
      <c r="C64" s="109"/>
      <c r="D64" s="127"/>
      <c r="E64" s="7">
        <f t="shared" ref="E64:E68" si="56">D64-C64</f>
        <v>0</v>
      </c>
      <c r="F64" s="109"/>
      <c r="G64" s="127"/>
      <c r="H64" s="7">
        <f t="shared" ref="H64:H68" si="57">G64-F64</f>
        <v>0</v>
      </c>
      <c r="I64" s="109"/>
      <c r="J64" s="127"/>
      <c r="K64" s="7">
        <f t="shared" ref="K64:K68" si="58">J64-I64</f>
        <v>0</v>
      </c>
      <c r="L64" s="109"/>
      <c r="M64" s="127"/>
      <c r="N64" s="7">
        <f t="shared" ref="N64:N68" si="59">M64-L64</f>
        <v>0</v>
      </c>
      <c r="O64" s="109"/>
      <c r="P64" s="127"/>
      <c r="Q64" s="7">
        <f t="shared" ref="Q64:Q68" si="60">P64-O64</f>
        <v>0</v>
      </c>
      <c r="R64" s="109"/>
      <c r="S64" s="127"/>
      <c r="T64" s="7">
        <f t="shared" ref="T64:T68" si="61">S64-R64</f>
        <v>0</v>
      </c>
      <c r="U64" s="109"/>
      <c r="V64" s="127"/>
      <c r="W64" s="7">
        <f t="shared" ref="W64:W68" si="62">V64-U64</f>
        <v>0</v>
      </c>
      <c r="Y64" s="39" t="s">
        <v>104</v>
      </c>
      <c r="Z64" s="16" t="s">
        <v>62</v>
      </c>
      <c r="AA64" s="86">
        <f t="shared" si="55"/>
        <v>0</v>
      </c>
      <c r="AB64" s="41">
        <f t="shared" si="55"/>
        <v>0</v>
      </c>
      <c r="AC64" s="7">
        <f t="shared" ref="AC64:AC68" si="63">AB64-AA64</f>
        <v>0</v>
      </c>
    </row>
    <row r="65" spans="1:29" x14ac:dyDescent="0.2">
      <c r="A65" s="39" t="s">
        <v>105</v>
      </c>
      <c r="B65" s="175" t="s">
        <v>64</v>
      </c>
      <c r="C65" s="109"/>
      <c r="D65" s="127"/>
      <c r="E65" s="7">
        <f t="shared" si="56"/>
        <v>0</v>
      </c>
      <c r="F65" s="109"/>
      <c r="G65" s="127"/>
      <c r="H65" s="7">
        <f t="shared" si="57"/>
        <v>0</v>
      </c>
      <c r="I65" s="109">
        <v>70000</v>
      </c>
      <c r="J65" s="127"/>
      <c r="K65" s="7">
        <f t="shared" si="58"/>
        <v>-70000</v>
      </c>
      <c r="L65" s="109"/>
      <c r="M65" s="127"/>
      <c r="N65" s="7">
        <f t="shared" si="59"/>
        <v>0</v>
      </c>
      <c r="O65" s="109"/>
      <c r="P65" s="127"/>
      <c r="Q65" s="7">
        <f t="shared" si="60"/>
        <v>0</v>
      </c>
      <c r="R65" s="109"/>
      <c r="S65" s="127"/>
      <c r="T65" s="7">
        <f t="shared" si="61"/>
        <v>0</v>
      </c>
      <c r="U65" s="109"/>
      <c r="V65" s="127"/>
      <c r="W65" s="7">
        <f t="shared" si="62"/>
        <v>0</v>
      </c>
      <c r="Y65" s="39" t="s">
        <v>105</v>
      </c>
      <c r="Z65" s="16" t="s">
        <v>64</v>
      </c>
      <c r="AA65" s="86">
        <f t="shared" si="55"/>
        <v>70000</v>
      </c>
      <c r="AB65" s="41">
        <f t="shared" si="55"/>
        <v>0</v>
      </c>
      <c r="AC65" s="7">
        <f t="shared" si="63"/>
        <v>-70000</v>
      </c>
    </row>
    <row r="66" spans="1:29" x14ac:dyDescent="0.2">
      <c r="A66" s="39" t="s">
        <v>59</v>
      </c>
      <c r="B66" s="178" t="s">
        <v>66</v>
      </c>
      <c r="C66" s="109"/>
      <c r="D66" s="127"/>
      <c r="E66" s="7">
        <f t="shared" si="56"/>
        <v>0</v>
      </c>
      <c r="F66" s="109"/>
      <c r="G66" s="127"/>
      <c r="H66" s="7">
        <f t="shared" si="57"/>
        <v>0</v>
      </c>
      <c r="I66" s="109"/>
      <c r="J66" s="127"/>
      <c r="K66" s="7">
        <f t="shared" si="58"/>
        <v>0</v>
      </c>
      <c r="L66" s="109"/>
      <c r="M66" s="127"/>
      <c r="N66" s="7">
        <f t="shared" si="59"/>
        <v>0</v>
      </c>
      <c r="O66" s="109"/>
      <c r="P66" s="127"/>
      <c r="Q66" s="7">
        <f t="shared" si="60"/>
        <v>0</v>
      </c>
      <c r="R66" s="109"/>
      <c r="S66" s="127"/>
      <c r="T66" s="7">
        <f t="shared" si="61"/>
        <v>0</v>
      </c>
      <c r="U66" s="109"/>
      <c r="V66" s="127"/>
      <c r="W66" s="7">
        <f t="shared" si="62"/>
        <v>0</v>
      </c>
      <c r="Y66" s="39" t="s">
        <v>59</v>
      </c>
      <c r="Z66" s="17" t="s">
        <v>66</v>
      </c>
      <c r="AA66" s="86">
        <f t="shared" si="55"/>
        <v>0</v>
      </c>
      <c r="AB66" s="41">
        <f t="shared" si="55"/>
        <v>0</v>
      </c>
      <c r="AC66" s="7">
        <f t="shared" si="63"/>
        <v>0</v>
      </c>
    </row>
    <row r="67" spans="1:29" x14ac:dyDescent="0.2">
      <c r="A67" s="39" t="s">
        <v>61</v>
      </c>
      <c r="B67" s="175" t="s">
        <v>13</v>
      </c>
      <c r="C67" s="109"/>
      <c r="D67" s="127"/>
      <c r="E67" s="7">
        <f t="shared" si="56"/>
        <v>0</v>
      </c>
      <c r="F67" s="109"/>
      <c r="G67" s="127"/>
      <c r="H67" s="7">
        <f t="shared" si="57"/>
        <v>0</v>
      </c>
      <c r="I67" s="109"/>
      <c r="J67" s="127"/>
      <c r="K67" s="7">
        <f t="shared" si="58"/>
        <v>0</v>
      </c>
      <c r="L67" s="109"/>
      <c r="M67" s="127"/>
      <c r="N67" s="7">
        <f t="shared" si="59"/>
        <v>0</v>
      </c>
      <c r="O67" s="109"/>
      <c r="P67" s="127"/>
      <c r="Q67" s="7">
        <f t="shared" si="60"/>
        <v>0</v>
      </c>
      <c r="R67" s="109"/>
      <c r="S67" s="127"/>
      <c r="T67" s="7">
        <f t="shared" si="61"/>
        <v>0</v>
      </c>
      <c r="U67" s="109"/>
      <c r="V67" s="127"/>
      <c r="W67" s="7">
        <f t="shared" si="62"/>
        <v>0</v>
      </c>
      <c r="Y67" s="39" t="s">
        <v>61</v>
      </c>
      <c r="Z67" s="16" t="s">
        <v>13</v>
      </c>
      <c r="AA67" s="86">
        <f t="shared" si="55"/>
        <v>0</v>
      </c>
      <c r="AB67" s="41">
        <f t="shared" si="55"/>
        <v>0</v>
      </c>
      <c r="AC67" s="7">
        <f t="shared" si="63"/>
        <v>0</v>
      </c>
    </row>
    <row r="68" spans="1:29" s="8" customFormat="1" ht="15" x14ac:dyDescent="0.25">
      <c r="A68" s="32" t="s">
        <v>63</v>
      </c>
      <c r="B68" s="168" t="s">
        <v>149</v>
      </c>
      <c r="C68" s="110">
        <f t="shared" ref="C68:V68" si="64">SUM(C63:C67)</f>
        <v>0</v>
      </c>
      <c r="D68" s="110">
        <f t="shared" si="64"/>
        <v>0</v>
      </c>
      <c r="E68" s="155">
        <f t="shared" si="56"/>
        <v>0</v>
      </c>
      <c r="F68" s="110">
        <f t="shared" si="64"/>
        <v>0</v>
      </c>
      <c r="G68" s="110">
        <f t="shared" si="64"/>
        <v>0</v>
      </c>
      <c r="H68" s="155">
        <f t="shared" si="57"/>
        <v>0</v>
      </c>
      <c r="I68" s="110">
        <f t="shared" si="64"/>
        <v>70000</v>
      </c>
      <c r="J68" s="110">
        <f t="shared" si="64"/>
        <v>0</v>
      </c>
      <c r="K68" s="155">
        <f t="shared" si="58"/>
        <v>-70000</v>
      </c>
      <c r="L68" s="110">
        <f t="shared" si="64"/>
        <v>0</v>
      </c>
      <c r="M68" s="110">
        <f t="shared" si="64"/>
        <v>0</v>
      </c>
      <c r="N68" s="155">
        <f t="shared" si="59"/>
        <v>0</v>
      </c>
      <c r="O68" s="110">
        <f t="shared" si="64"/>
        <v>0</v>
      </c>
      <c r="P68" s="110">
        <f t="shared" si="64"/>
        <v>0</v>
      </c>
      <c r="Q68" s="155">
        <f t="shared" si="60"/>
        <v>0</v>
      </c>
      <c r="R68" s="110">
        <f t="shared" si="64"/>
        <v>0</v>
      </c>
      <c r="S68" s="110">
        <f t="shared" si="64"/>
        <v>0</v>
      </c>
      <c r="T68" s="155">
        <f t="shared" si="61"/>
        <v>0</v>
      </c>
      <c r="U68" s="110">
        <f t="shared" si="64"/>
        <v>0</v>
      </c>
      <c r="V68" s="110">
        <f t="shared" si="64"/>
        <v>0</v>
      </c>
      <c r="W68" s="155">
        <f t="shared" si="62"/>
        <v>0</v>
      </c>
      <c r="Y68" s="32" t="s">
        <v>63</v>
      </c>
      <c r="Z68" s="24" t="s">
        <v>149</v>
      </c>
      <c r="AA68" s="50">
        <f t="shared" ref="AA68:AB68" si="65">SUM(AA63:AA67)</f>
        <v>70000</v>
      </c>
      <c r="AB68" s="82">
        <f t="shared" si="65"/>
        <v>0</v>
      </c>
      <c r="AC68" s="155">
        <f t="shared" si="63"/>
        <v>-70000</v>
      </c>
    </row>
    <row r="69" spans="1:29" s="8" customFormat="1" ht="15" x14ac:dyDescent="0.25">
      <c r="A69" s="30" t="s">
        <v>18</v>
      </c>
      <c r="B69" s="166" t="s">
        <v>5</v>
      </c>
      <c r="C69" s="11"/>
      <c r="D69" s="11"/>
      <c r="E69" s="117"/>
      <c r="F69" s="11"/>
      <c r="G69" s="11"/>
      <c r="H69" s="117"/>
      <c r="I69" s="11"/>
      <c r="J69" s="11"/>
      <c r="K69" s="117"/>
      <c r="L69" s="11"/>
      <c r="M69" s="11"/>
      <c r="N69" s="117"/>
      <c r="O69" s="11"/>
      <c r="P69" s="11"/>
      <c r="Q69" s="117"/>
      <c r="R69" s="11"/>
      <c r="S69" s="11"/>
      <c r="T69" s="117"/>
      <c r="U69" s="11"/>
      <c r="V69" s="11"/>
      <c r="W69" s="117"/>
      <c r="Y69" s="30" t="s">
        <v>18</v>
      </c>
      <c r="Z69" s="22" t="s">
        <v>5</v>
      </c>
      <c r="AA69" s="85"/>
      <c r="AB69" s="33"/>
      <c r="AC69" s="117"/>
    </row>
    <row r="70" spans="1:29" x14ac:dyDescent="0.2">
      <c r="A70" s="39" t="s">
        <v>65</v>
      </c>
      <c r="B70" s="175" t="s">
        <v>70</v>
      </c>
      <c r="C70" s="3"/>
      <c r="D70" s="3"/>
      <c r="E70" s="2">
        <f>D70-C70</f>
        <v>0</v>
      </c>
      <c r="F70" s="3"/>
      <c r="G70" s="3"/>
      <c r="H70" s="2">
        <f>G70-F70</f>
        <v>0</v>
      </c>
      <c r="I70" s="3"/>
      <c r="J70" s="3"/>
      <c r="K70" s="2">
        <f>J70-I70</f>
        <v>0</v>
      </c>
      <c r="L70" s="3"/>
      <c r="M70" s="3"/>
      <c r="N70" s="2">
        <f>M70-L70</f>
        <v>0</v>
      </c>
      <c r="O70" s="3"/>
      <c r="P70" s="3"/>
      <c r="Q70" s="2">
        <f>P70-O70</f>
        <v>0</v>
      </c>
      <c r="R70" s="3"/>
      <c r="S70" s="3"/>
      <c r="T70" s="2">
        <f>S70-R70</f>
        <v>0</v>
      </c>
      <c r="U70" s="3"/>
      <c r="V70" s="3"/>
      <c r="W70" s="2">
        <f>V70-U70</f>
        <v>0</v>
      </c>
      <c r="Y70" s="39" t="s">
        <v>65</v>
      </c>
      <c r="Z70" s="16" t="s">
        <v>70</v>
      </c>
      <c r="AA70" s="87">
        <f t="shared" ref="AA70:AB76" si="66">C70+F70+I70+L70+O70+R70+U70</f>
        <v>0</v>
      </c>
      <c r="AB70" s="5">
        <f t="shared" si="66"/>
        <v>0</v>
      </c>
      <c r="AC70" s="2">
        <f>AB70-AA70</f>
        <v>0</v>
      </c>
    </row>
    <row r="71" spans="1:29" x14ac:dyDescent="0.2">
      <c r="A71" s="39" t="s">
        <v>67</v>
      </c>
      <c r="B71" s="175" t="s">
        <v>72</v>
      </c>
      <c r="C71" s="3"/>
      <c r="D71" s="3"/>
      <c r="E71" s="2">
        <f t="shared" ref="E71:E79" si="67">D71-C71</f>
        <v>0</v>
      </c>
      <c r="F71" s="3"/>
      <c r="G71" s="3"/>
      <c r="H71" s="2">
        <f t="shared" ref="H71:H79" si="68">G71-F71</f>
        <v>0</v>
      </c>
      <c r="I71" s="3"/>
      <c r="J71" s="3"/>
      <c r="K71" s="2">
        <f t="shared" ref="K71:K79" si="69">J71-I71</f>
        <v>0</v>
      </c>
      <c r="L71" s="3"/>
      <c r="M71" s="3"/>
      <c r="N71" s="2">
        <f t="shared" ref="N71:N79" si="70">M71-L71</f>
        <v>0</v>
      </c>
      <c r="O71" s="3"/>
      <c r="P71" s="3"/>
      <c r="Q71" s="2">
        <f t="shared" ref="Q71:Q79" si="71">P71-O71</f>
        <v>0</v>
      </c>
      <c r="R71" s="3"/>
      <c r="S71" s="3"/>
      <c r="T71" s="2">
        <f t="shared" ref="T71:T79" si="72">S71-R71</f>
        <v>0</v>
      </c>
      <c r="U71" s="3"/>
      <c r="V71" s="3"/>
      <c r="W71" s="2">
        <f t="shared" ref="W71:W79" si="73">V71-U71</f>
        <v>0</v>
      </c>
      <c r="Y71" s="39" t="s">
        <v>67</v>
      </c>
      <c r="Z71" s="16" t="s">
        <v>72</v>
      </c>
      <c r="AA71" s="87">
        <f t="shared" si="66"/>
        <v>0</v>
      </c>
      <c r="AB71" s="5">
        <f t="shared" si="66"/>
        <v>0</v>
      </c>
      <c r="AC71" s="2">
        <f t="shared" ref="AC71:AC79" si="74">AB71-AA71</f>
        <v>0</v>
      </c>
    </row>
    <row r="72" spans="1:29" x14ac:dyDescent="0.2">
      <c r="A72" s="39" t="s">
        <v>68</v>
      </c>
      <c r="B72" s="175" t="s">
        <v>74</v>
      </c>
      <c r="C72" s="3"/>
      <c r="D72" s="3"/>
      <c r="E72" s="2">
        <f t="shared" si="67"/>
        <v>0</v>
      </c>
      <c r="F72" s="3"/>
      <c r="G72" s="3"/>
      <c r="H72" s="2">
        <f t="shared" si="68"/>
        <v>0</v>
      </c>
      <c r="I72" s="3"/>
      <c r="J72" s="3"/>
      <c r="K72" s="2">
        <f t="shared" si="69"/>
        <v>0</v>
      </c>
      <c r="L72" s="3"/>
      <c r="M72" s="3"/>
      <c r="N72" s="2">
        <f t="shared" si="70"/>
        <v>0</v>
      </c>
      <c r="O72" s="3"/>
      <c r="P72" s="3"/>
      <c r="Q72" s="2">
        <f t="shared" si="71"/>
        <v>0</v>
      </c>
      <c r="R72" s="3"/>
      <c r="S72" s="3"/>
      <c r="T72" s="2">
        <f t="shared" si="72"/>
        <v>0</v>
      </c>
      <c r="U72" s="3"/>
      <c r="V72" s="3"/>
      <c r="W72" s="2">
        <f t="shared" si="73"/>
        <v>0</v>
      </c>
      <c r="Y72" s="39" t="s">
        <v>68</v>
      </c>
      <c r="Z72" s="16" t="s">
        <v>74</v>
      </c>
      <c r="AA72" s="87">
        <f t="shared" si="66"/>
        <v>0</v>
      </c>
      <c r="AB72" s="5">
        <f t="shared" si="66"/>
        <v>0</v>
      </c>
      <c r="AC72" s="2">
        <f t="shared" si="74"/>
        <v>0</v>
      </c>
    </row>
    <row r="73" spans="1:29" x14ac:dyDescent="0.2">
      <c r="A73" s="39" t="s">
        <v>69</v>
      </c>
      <c r="B73" s="175" t="s">
        <v>76</v>
      </c>
      <c r="C73" s="3"/>
      <c r="D73" s="3"/>
      <c r="E73" s="2">
        <f t="shared" si="67"/>
        <v>0</v>
      </c>
      <c r="F73" s="3"/>
      <c r="G73" s="3"/>
      <c r="H73" s="2">
        <f t="shared" si="68"/>
        <v>0</v>
      </c>
      <c r="I73" s="3"/>
      <c r="J73" s="3"/>
      <c r="K73" s="2">
        <f t="shared" si="69"/>
        <v>0</v>
      </c>
      <c r="L73" s="3"/>
      <c r="M73" s="3"/>
      <c r="N73" s="2">
        <f t="shared" si="70"/>
        <v>0</v>
      </c>
      <c r="O73" s="3"/>
      <c r="P73" s="3"/>
      <c r="Q73" s="2">
        <f t="shared" si="71"/>
        <v>0</v>
      </c>
      <c r="R73" s="3"/>
      <c r="S73" s="3"/>
      <c r="T73" s="2">
        <f t="shared" si="72"/>
        <v>0</v>
      </c>
      <c r="U73" s="3"/>
      <c r="V73" s="3"/>
      <c r="W73" s="2">
        <f t="shared" si="73"/>
        <v>0</v>
      </c>
      <c r="Y73" s="39" t="s">
        <v>69</v>
      </c>
      <c r="Z73" s="16" t="s">
        <v>76</v>
      </c>
      <c r="AA73" s="87">
        <f t="shared" si="66"/>
        <v>0</v>
      </c>
      <c r="AB73" s="5">
        <f t="shared" si="66"/>
        <v>0</v>
      </c>
      <c r="AC73" s="2">
        <f t="shared" si="74"/>
        <v>0</v>
      </c>
    </row>
    <row r="74" spans="1:29" x14ac:dyDescent="0.2">
      <c r="A74" s="39" t="s">
        <v>71</v>
      </c>
      <c r="B74" s="178" t="s">
        <v>78</v>
      </c>
      <c r="C74" s="3"/>
      <c r="D74" s="3"/>
      <c r="E74" s="2">
        <f t="shared" si="67"/>
        <v>0</v>
      </c>
      <c r="F74" s="3"/>
      <c r="G74" s="3"/>
      <c r="H74" s="2">
        <f t="shared" si="68"/>
        <v>0</v>
      </c>
      <c r="I74" s="3"/>
      <c r="J74" s="3"/>
      <c r="K74" s="2">
        <f t="shared" si="69"/>
        <v>0</v>
      </c>
      <c r="L74" s="3"/>
      <c r="M74" s="3"/>
      <c r="N74" s="2">
        <f t="shared" si="70"/>
        <v>0</v>
      </c>
      <c r="O74" s="3"/>
      <c r="P74" s="3"/>
      <c r="Q74" s="2">
        <f t="shared" si="71"/>
        <v>0</v>
      </c>
      <c r="R74" s="3"/>
      <c r="S74" s="3"/>
      <c r="T74" s="2">
        <f t="shared" si="72"/>
        <v>0</v>
      </c>
      <c r="U74" s="3"/>
      <c r="V74" s="3"/>
      <c r="W74" s="2">
        <f t="shared" si="73"/>
        <v>0</v>
      </c>
      <c r="Y74" s="39" t="s">
        <v>71</v>
      </c>
      <c r="Z74" s="17" t="s">
        <v>78</v>
      </c>
      <c r="AA74" s="87">
        <f t="shared" si="66"/>
        <v>0</v>
      </c>
      <c r="AB74" s="5">
        <f t="shared" si="66"/>
        <v>0</v>
      </c>
      <c r="AC74" s="2">
        <f t="shared" si="74"/>
        <v>0</v>
      </c>
    </row>
    <row r="75" spans="1:29" x14ac:dyDescent="0.2">
      <c r="A75" s="39" t="s">
        <v>73</v>
      </c>
      <c r="B75" s="178" t="s">
        <v>80</v>
      </c>
      <c r="C75" s="3"/>
      <c r="D75" s="3"/>
      <c r="E75" s="2">
        <f t="shared" si="67"/>
        <v>0</v>
      </c>
      <c r="F75" s="3"/>
      <c r="G75" s="3"/>
      <c r="H75" s="2">
        <f t="shared" si="68"/>
        <v>0</v>
      </c>
      <c r="I75" s="3"/>
      <c r="J75" s="3"/>
      <c r="K75" s="2">
        <f t="shared" si="69"/>
        <v>0</v>
      </c>
      <c r="L75" s="3"/>
      <c r="M75" s="3"/>
      <c r="N75" s="2">
        <f t="shared" si="70"/>
        <v>0</v>
      </c>
      <c r="O75" s="3"/>
      <c r="P75" s="3"/>
      <c r="Q75" s="2">
        <f t="shared" si="71"/>
        <v>0</v>
      </c>
      <c r="R75" s="3"/>
      <c r="S75" s="3"/>
      <c r="T75" s="2">
        <f t="shared" si="72"/>
        <v>0</v>
      </c>
      <c r="U75" s="3"/>
      <c r="V75" s="3"/>
      <c r="W75" s="2">
        <f t="shared" si="73"/>
        <v>0</v>
      </c>
      <c r="Y75" s="39" t="s">
        <v>73</v>
      </c>
      <c r="Z75" s="17" t="s">
        <v>80</v>
      </c>
      <c r="AA75" s="87">
        <f t="shared" si="66"/>
        <v>0</v>
      </c>
      <c r="AB75" s="5">
        <f t="shared" si="66"/>
        <v>0</v>
      </c>
      <c r="AC75" s="2">
        <f t="shared" si="74"/>
        <v>0</v>
      </c>
    </row>
    <row r="76" spans="1:29" x14ac:dyDescent="0.2">
      <c r="A76" s="39" t="s">
        <v>75</v>
      </c>
      <c r="B76" s="178" t="s">
        <v>82</v>
      </c>
      <c r="C76" s="3"/>
      <c r="D76" s="3"/>
      <c r="E76" s="2">
        <f t="shared" si="67"/>
        <v>0</v>
      </c>
      <c r="F76" s="3"/>
      <c r="G76" s="3"/>
      <c r="H76" s="2">
        <f t="shared" si="68"/>
        <v>0</v>
      </c>
      <c r="I76" s="3"/>
      <c r="J76" s="3"/>
      <c r="K76" s="2">
        <f t="shared" si="69"/>
        <v>0</v>
      </c>
      <c r="L76" s="3"/>
      <c r="M76" s="3"/>
      <c r="N76" s="2">
        <f t="shared" si="70"/>
        <v>0</v>
      </c>
      <c r="O76" s="3"/>
      <c r="P76" s="3"/>
      <c r="Q76" s="2">
        <f t="shared" si="71"/>
        <v>0</v>
      </c>
      <c r="R76" s="3"/>
      <c r="S76" s="3"/>
      <c r="T76" s="2">
        <f t="shared" si="72"/>
        <v>0</v>
      </c>
      <c r="U76" s="3"/>
      <c r="V76" s="3"/>
      <c r="W76" s="2">
        <f t="shared" si="73"/>
        <v>0</v>
      </c>
      <c r="Y76" s="39" t="s">
        <v>75</v>
      </c>
      <c r="Z76" s="17" t="s">
        <v>82</v>
      </c>
      <c r="AA76" s="87">
        <f t="shared" si="66"/>
        <v>0</v>
      </c>
      <c r="AB76" s="5">
        <f t="shared" si="66"/>
        <v>0</v>
      </c>
      <c r="AC76" s="2">
        <f t="shared" si="74"/>
        <v>0</v>
      </c>
    </row>
    <row r="77" spans="1:29" s="8" customFormat="1" ht="15" x14ac:dyDescent="0.25">
      <c r="A77" s="32" t="s">
        <v>77</v>
      </c>
      <c r="B77" s="171" t="s">
        <v>150</v>
      </c>
      <c r="C77" s="110">
        <f>SUM(C70:C76)</f>
        <v>0</v>
      </c>
      <c r="D77" s="110">
        <f t="shared" ref="D77:U77" si="75">SUM(D70:D76)</f>
        <v>0</v>
      </c>
      <c r="E77" s="155">
        <f t="shared" si="67"/>
        <v>0</v>
      </c>
      <c r="F77" s="110">
        <f t="shared" si="75"/>
        <v>0</v>
      </c>
      <c r="G77" s="110">
        <f t="shared" si="75"/>
        <v>0</v>
      </c>
      <c r="H77" s="155">
        <f t="shared" si="68"/>
        <v>0</v>
      </c>
      <c r="I77" s="110">
        <f t="shared" si="75"/>
        <v>0</v>
      </c>
      <c r="J77" s="110">
        <f t="shared" si="75"/>
        <v>0</v>
      </c>
      <c r="K77" s="155">
        <f t="shared" si="69"/>
        <v>0</v>
      </c>
      <c r="L77" s="110">
        <f t="shared" si="75"/>
        <v>0</v>
      </c>
      <c r="M77" s="110">
        <f t="shared" si="75"/>
        <v>0</v>
      </c>
      <c r="N77" s="155">
        <f t="shared" si="70"/>
        <v>0</v>
      </c>
      <c r="O77" s="110">
        <f t="shared" si="75"/>
        <v>0</v>
      </c>
      <c r="P77" s="110">
        <f t="shared" si="75"/>
        <v>0</v>
      </c>
      <c r="Q77" s="155">
        <f t="shared" si="71"/>
        <v>0</v>
      </c>
      <c r="R77" s="110">
        <f t="shared" si="75"/>
        <v>0</v>
      </c>
      <c r="S77" s="110">
        <f t="shared" si="75"/>
        <v>0</v>
      </c>
      <c r="T77" s="155">
        <f t="shared" si="72"/>
        <v>0</v>
      </c>
      <c r="U77" s="110">
        <f t="shared" si="75"/>
        <v>0</v>
      </c>
      <c r="V77" s="110">
        <f>SUM(V70:V76)</f>
        <v>0</v>
      </c>
      <c r="W77" s="155">
        <f t="shared" si="73"/>
        <v>0</v>
      </c>
      <c r="Y77" s="32" t="s">
        <v>77</v>
      </c>
      <c r="Z77" s="24" t="s">
        <v>150</v>
      </c>
      <c r="AA77" s="50">
        <f t="shared" ref="AA77" si="76">SUM(AA70:AA76)</f>
        <v>0</v>
      </c>
      <c r="AB77" s="82">
        <f>SUM(AB70:AB76)</f>
        <v>0</v>
      </c>
      <c r="AC77" s="155">
        <f t="shared" si="74"/>
        <v>0</v>
      </c>
    </row>
    <row r="78" spans="1:29" s="19" customFormat="1" ht="16.5" thickBot="1" x14ac:dyDescent="0.3">
      <c r="A78" s="36" t="s">
        <v>79</v>
      </c>
      <c r="B78" s="189" t="s">
        <v>151</v>
      </c>
      <c r="C78" s="111">
        <f t="shared" ref="C78:V78" si="77">C68-C77</f>
        <v>0</v>
      </c>
      <c r="D78" s="111">
        <f t="shared" si="77"/>
        <v>0</v>
      </c>
      <c r="E78" s="156">
        <f t="shared" si="67"/>
        <v>0</v>
      </c>
      <c r="F78" s="111">
        <f t="shared" si="77"/>
        <v>0</v>
      </c>
      <c r="G78" s="111">
        <f t="shared" si="77"/>
        <v>0</v>
      </c>
      <c r="H78" s="156">
        <f t="shared" si="68"/>
        <v>0</v>
      </c>
      <c r="I78" s="111">
        <f t="shared" si="77"/>
        <v>70000</v>
      </c>
      <c r="J78" s="111">
        <f t="shared" si="77"/>
        <v>0</v>
      </c>
      <c r="K78" s="156">
        <f t="shared" si="69"/>
        <v>-70000</v>
      </c>
      <c r="L78" s="111">
        <f t="shared" si="77"/>
        <v>0</v>
      </c>
      <c r="M78" s="111">
        <f t="shared" si="77"/>
        <v>0</v>
      </c>
      <c r="N78" s="156">
        <f t="shared" si="70"/>
        <v>0</v>
      </c>
      <c r="O78" s="111">
        <f t="shared" si="77"/>
        <v>0</v>
      </c>
      <c r="P78" s="111">
        <f t="shared" si="77"/>
        <v>0</v>
      </c>
      <c r="Q78" s="156">
        <f t="shared" si="71"/>
        <v>0</v>
      </c>
      <c r="R78" s="111">
        <f t="shared" si="77"/>
        <v>0</v>
      </c>
      <c r="S78" s="111">
        <f t="shared" si="77"/>
        <v>0</v>
      </c>
      <c r="T78" s="156">
        <f t="shared" si="72"/>
        <v>0</v>
      </c>
      <c r="U78" s="111">
        <f t="shared" si="77"/>
        <v>0</v>
      </c>
      <c r="V78" s="111">
        <f t="shared" si="77"/>
        <v>0</v>
      </c>
      <c r="W78" s="156">
        <f t="shared" si="73"/>
        <v>0</v>
      </c>
      <c r="Y78" s="36" t="s">
        <v>79</v>
      </c>
      <c r="Z78" s="26" t="s">
        <v>157</v>
      </c>
      <c r="AA78" s="88">
        <f t="shared" ref="AA78:AB78" si="78">AA68-AA77</f>
        <v>70000</v>
      </c>
      <c r="AB78" s="37">
        <f t="shared" si="78"/>
        <v>0</v>
      </c>
      <c r="AC78" s="156">
        <f t="shared" si="74"/>
        <v>-70000</v>
      </c>
    </row>
    <row r="79" spans="1:29" s="20" customFormat="1" ht="18.75" thickBot="1" x14ac:dyDescent="0.3">
      <c r="A79" s="40" t="s">
        <v>81</v>
      </c>
      <c r="B79" s="177" t="s">
        <v>152</v>
      </c>
      <c r="C79" s="113">
        <f t="shared" ref="C79:V79" si="79">C59+C78</f>
        <v>0</v>
      </c>
      <c r="D79" s="113">
        <f t="shared" si="79"/>
        <v>0</v>
      </c>
      <c r="E79" s="158">
        <f t="shared" si="67"/>
        <v>0</v>
      </c>
      <c r="F79" s="113">
        <f t="shared" si="79"/>
        <v>0</v>
      </c>
      <c r="G79" s="113">
        <f t="shared" si="79"/>
        <v>0</v>
      </c>
      <c r="H79" s="158">
        <f t="shared" si="68"/>
        <v>0</v>
      </c>
      <c r="I79" s="113">
        <f t="shared" si="79"/>
        <v>93550</v>
      </c>
      <c r="J79" s="113">
        <f t="shared" si="79"/>
        <v>0</v>
      </c>
      <c r="K79" s="158">
        <f t="shared" si="69"/>
        <v>-93550</v>
      </c>
      <c r="L79" s="113">
        <f t="shared" si="79"/>
        <v>0</v>
      </c>
      <c r="M79" s="113">
        <f t="shared" si="79"/>
        <v>0</v>
      </c>
      <c r="N79" s="158">
        <f t="shared" si="70"/>
        <v>0</v>
      </c>
      <c r="O79" s="113">
        <f t="shared" si="79"/>
        <v>33900</v>
      </c>
      <c r="P79" s="113">
        <f t="shared" si="79"/>
        <v>0</v>
      </c>
      <c r="Q79" s="158">
        <f t="shared" si="71"/>
        <v>-33900</v>
      </c>
      <c r="R79" s="113">
        <f t="shared" si="79"/>
        <v>-830</v>
      </c>
      <c r="S79" s="113">
        <f t="shared" si="79"/>
        <v>0</v>
      </c>
      <c r="T79" s="158">
        <f t="shared" si="72"/>
        <v>830</v>
      </c>
      <c r="U79" s="113">
        <f t="shared" si="79"/>
        <v>0</v>
      </c>
      <c r="V79" s="113">
        <f t="shared" si="79"/>
        <v>0</v>
      </c>
      <c r="W79" s="158">
        <f t="shared" si="73"/>
        <v>0</v>
      </c>
      <c r="Y79" s="40" t="s">
        <v>81</v>
      </c>
      <c r="Z79" s="27" t="s">
        <v>136</v>
      </c>
      <c r="AA79" s="51">
        <f t="shared" ref="AA79:AB79" si="80">AA59+AA78</f>
        <v>126620</v>
      </c>
      <c r="AB79" s="43">
        <f t="shared" si="80"/>
        <v>0</v>
      </c>
      <c r="AC79" s="158">
        <f t="shared" si="74"/>
        <v>-126620</v>
      </c>
    </row>
    <row r="80" spans="1:29" ht="18" customHeight="1" x14ac:dyDescent="0.2">
      <c r="A80" s="39" t="s">
        <v>106</v>
      </c>
      <c r="B80" s="178" t="s">
        <v>115</v>
      </c>
      <c r="C80" s="3"/>
      <c r="D80" s="3"/>
      <c r="E80" s="2">
        <f>D80-C80</f>
        <v>0</v>
      </c>
      <c r="F80" s="3"/>
      <c r="G80" s="3"/>
      <c r="H80" s="2">
        <f>G80-F80</f>
        <v>0</v>
      </c>
      <c r="I80" s="3"/>
      <c r="J80" s="3"/>
      <c r="K80" s="2">
        <f>J80-I80</f>
        <v>0</v>
      </c>
      <c r="L80" s="3"/>
      <c r="M80" s="3"/>
      <c r="N80" s="2">
        <f>M80-L80</f>
        <v>0</v>
      </c>
      <c r="O80" s="3"/>
      <c r="P80" s="3"/>
      <c r="Q80" s="2">
        <f>P80-O80</f>
        <v>0</v>
      </c>
      <c r="R80" s="3"/>
      <c r="S80" s="3"/>
      <c r="T80" s="2">
        <f>S80-R80</f>
        <v>0</v>
      </c>
      <c r="U80" s="3"/>
      <c r="V80" s="3"/>
      <c r="W80" s="2">
        <f>V80-U80</f>
        <v>0</v>
      </c>
      <c r="Y80" s="39" t="s">
        <v>106</v>
      </c>
      <c r="Z80" s="17" t="s">
        <v>115</v>
      </c>
      <c r="AA80" s="87">
        <f>C80+F80+I80+L80+O80+R80+U80</f>
        <v>0</v>
      </c>
      <c r="AB80" s="5">
        <f>D80+G80+J80+M80+P80+S80+V80</f>
        <v>0</v>
      </c>
      <c r="AC80" s="2">
        <f>AB80-AA80</f>
        <v>0</v>
      </c>
    </row>
    <row r="81" spans="1:29" ht="15.75" customHeight="1" thickBot="1" x14ac:dyDescent="0.25">
      <c r="A81" s="39" t="s">
        <v>83</v>
      </c>
      <c r="B81" s="178" t="s">
        <v>116</v>
      </c>
      <c r="C81" s="3"/>
      <c r="D81" s="3"/>
      <c r="E81" s="2">
        <f>D81-C81</f>
        <v>0</v>
      </c>
      <c r="F81" s="3"/>
      <c r="G81" s="3"/>
      <c r="H81" s="2">
        <f>G81-F81</f>
        <v>0</v>
      </c>
      <c r="I81" s="3"/>
      <c r="J81" s="3"/>
      <c r="K81" s="2">
        <f>J81-I81</f>
        <v>0</v>
      </c>
      <c r="L81" s="3"/>
      <c r="M81" s="3"/>
      <c r="N81" s="2">
        <f>M81-L81</f>
        <v>0</v>
      </c>
      <c r="O81" s="3"/>
      <c r="P81" s="3"/>
      <c r="Q81" s="2">
        <f>P81-O81</f>
        <v>0</v>
      </c>
      <c r="R81" s="3"/>
      <c r="S81" s="3"/>
      <c r="T81" s="2">
        <f>S81-R81</f>
        <v>0</v>
      </c>
      <c r="U81" s="3"/>
      <c r="V81" s="3"/>
      <c r="W81" s="2">
        <f>V81-U81</f>
        <v>0</v>
      </c>
      <c r="Y81" s="39" t="s">
        <v>83</v>
      </c>
      <c r="Z81" s="17" t="s">
        <v>116</v>
      </c>
      <c r="AA81" s="87">
        <f>C81+F81+I81+L81+O81+R81+U81</f>
        <v>0</v>
      </c>
      <c r="AB81" s="5">
        <f>D81+G81+J81+M81+P81+S81+V81</f>
        <v>0</v>
      </c>
      <c r="AC81" s="2">
        <f>AB81-AA81</f>
        <v>0</v>
      </c>
    </row>
    <row r="82" spans="1:29" s="53" customFormat="1" ht="15.75" customHeight="1" x14ac:dyDescent="0.25">
      <c r="A82" s="57" t="s">
        <v>107</v>
      </c>
      <c r="B82" s="179" t="s">
        <v>121</v>
      </c>
      <c r="C82" s="114">
        <f>SUM(C83:C86)</f>
        <v>-64545</v>
      </c>
      <c r="D82" s="114">
        <f>SUM(D83:D86)</f>
        <v>40900</v>
      </c>
      <c r="E82" s="63">
        <f>D82-C82</f>
        <v>105445</v>
      </c>
      <c r="F82" s="114">
        <f t="shared" ref="F82:V82" si="81">SUM(F83:F86)</f>
        <v>-64545</v>
      </c>
      <c r="G82" s="114">
        <f t="shared" si="81"/>
        <v>40900</v>
      </c>
      <c r="H82" s="63">
        <f>G82-F82</f>
        <v>105445</v>
      </c>
      <c r="I82" s="114">
        <f t="shared" si="81"/>
        <v>-64545</v>
      </c>
      <c r="J82" s="114">
        <f t="shared" si="81"/>
        <v>40900</v>
      </c>
      <c r="K82" s="63">
        <f>J82-I82</f>
        <v>105445</v>
      </c>
      <c r="L82" s="114">
        <f t="shared" si="81"/>
        <v>29005</v>
      </c>
      <c r="M82" s="114">
        <f t="shared" si="81"/>
        <v>40900</v>
      </c>
      <c r="N82" s="63">
        <f>M82-L82</f>
        <v>11895</v>
      </c>
      <c r="O82" s="114">
        <f t="shared" si="81"/>
        <v>-40995</v>
      </c>
      <c r="P82" s="114">
        <f t="shared" si="81"/>
        <v>40900</v>
      </c>
      <c r="Q82" s="63">
        <f>P82-O82</f>
        <v>81895</v>
      </c>
      <c r="R82" s="114">
        <f t="shared" si="81"/>
        <v>62905</v>
      </c>
      <c r="S82" s="114">
        <f t="shared" si="81"/>
        <v>40900</v>
      </c>
      <c r="T82" s="63">
        <f>S82-R82</f>
        <v>-22005</v>
      </c>
      <c r="U82" s="114">
        <f t="shared" si="81"/>
        <v>62075</v>
      </c>
      <c r="V82" s="114">
        <f t="shared" si="81"/>
        <v>40900</v>
      </c>
      <c r="W82" s="63">
        <f>V82-U82</f>
        <v>-21175</v>
      </c>
      <c r="Y82" s="57" t="s">
        <v>107</v>
      </c>
      <c r="Z82" s="58" t="s">
        <v>123</v>
      </c>
      <c r="AA82" s="90">
        <f t="shared" ref="AA82:AB82" si="82">SUM(AA83:AA86)</f>
        <v>-64545</v>
      </c>
      <c r="AB82" s="59">
        <f t="shared" si="82"/>
        <v>40900</v>
      </c>
      <c r="AC82" s="63">
        <f>AB82-AA82</f>
        <v>105445</v>
      </c>
    </row>
    <row r="83" spans="1:29" ht="15.75" customHeight="1" x14ac:dyDescent="0.2">
      <c r="A83" s="54"/>
      <c r="B83" s="180" t="s">
        <v>117</v>
      </c>
      <c r="C83" s="56">
        <f>'8-14'!U88</f>
        <v>-77545</v>
      </c>
      <c r="D83" s="56">
        <f>'8-14'!V88</f>
        <v>27900</v>
      </c>
      <c r="E83" s="118">
        <f>D83-C83</f>
        <v>105445</v>
      </c>
      <c r="F83" s="56">
        <f t="shared" ref="F83:G86" si="83">C88</f>
        <v>-77545</v>
      </c>
      <c r="G83" s="56">
        <f t="shared" si="83"/>
        <v>27900</v>
      </c>
      <c r="H83" s="118">
        <f>G83-F83</f>
        <v>105445</v>
      </c>
      <c r="I83" s="56">
        <f t="shared" ref="I83:J86" si="84">F88</f>
        <v>-77545</v>
      </c>
      <c r="J83" s="56">
        <f t="shared" si="84"/>
        <v>27900</v>
      </c>
      <c r="K83" s="118">
        <f>J83-I83</f>
        <v>105445</v>
      </c>
      <c r="L83" s="56">
        <f t="shared" ref="L83:M86" si="85">I88</f>
        <v>-53995</v>
      </c>
      <c r="M83" s="56">
        <f t="shared" si="85"/>
        <v>27900</v>
      </c>
      <c r="N83" s="118">
        <f>M83-L83</f>
        <v>81895</v>
      </c>
      <c r="O83" s="56">
        <f t="shared" ref="O83:P86" si="86">L88</f>
        <v>-53995</v>
      </c>
      <c r="P83" s="56">
        <f t="shared" si="86"/>
        <v>27900</v>
      </c>
      <c r="Q83" s="118">
        <f>P83-O83</f>
        <v>81895</v>
      </c>
      <c r="R83" s="56">
        <f t="shared" ref="R83:S86" si="87">O88</f>
        <v>38005</v>
      </c>
      <c r="S83" s="56">
        <f t="shared" si="87"/>
        <v>27900</v>
      </c>
      <c r="T83" s="118">
        <f>S83-R83</f>
        <v>-10105</v>
      </c>
      <c r="U83" s="56">
        <f t="shared" ref="U83:V86" si="88">R88</f>
        <v>37175</v>
      </c>
      <c r="V83" s="56">
        <f t="shared" si="88"/>
        <v>27900</v>
      </c>
      <c r="W83" s="118">
        <f>V83-U83</f>
        <v>-9275</v>
      </c>
      <c r="Y83" s="54"/>
      <c r="Z83" s="55" t="s">
        <v>117</v>
      </c>
      <c r="AA83" s="91">
        <f>C83</f>
        <v>-77545</v>
      </c>
      <c r="AB83" s="60">
        <f>D83</f>
        <v>27900</v>
      </c>
      <c r="AC83" s="118">
        <f>AB83-AA83</f>
        <v>105445</v>
      </c>
    </row>
    <row r="84" spans="1:29" ht="15.75" customHeight="1" x14ac:dyDescent="0.2">
      <c r="A84" s="54"/>
      <c r="B84" s="180" t="s">
        <v>118</v>
      </c>
      <c r="C84" s="56">
        <f>'8-14'!U89</f>
        <v>10000</v>
      </c>
      <c r="D84" s="56">
        <f>'8-14'!V89</f>
        <v>10000</v>
      </c>
      <c r="E84" s="118">
        <f t="shared" ref="E84:E86" si="89">D84-C84</f>
        <v>0</v>
      </c>
      <c r="F84" s="56">
        <f t="shared" si="83"/>
        <v>10000</v>
      </c>
      <c r="G84" s="56">
        <f t="shared" si="83"/>
        <v>10000</v>
      </c>
      <c r="H84" s="118">
        <f t="shared" ref="H84:H86" si="90">G84-F84</f>
        <v>0</v>
      </c>
      <c r="I84" s="56">
        <f t="shared" si="84"/>
        <v>10000</v>
      </c>
      <c r="J84" s="56">
        <f t="shared" si="84"/>
        <v>10000</v>
      </c>
      <c r="K84" s="118">
        <f t="shared" ref="K84:K86" si="91">J84-I84</f>
        <v>0</v>
      </c>
      <c r="L84" s="56">
        <f t="shared" si="85"/>
        <v>80000</v>
      </c>
      <c r="M84" s="56">
        <f t="shared" si="85"/>
        <v>10000</v>
      </c>
      <c r="N84" s="118">
        <f t="shared" ref="N84:N86" si="92">M84-L84</f>
        <v>-70000</v>
      </c>
      <c r="O84" s="56">
        <f t="shared" si="86"/>
        <v>10000</v>
      </c>
      <c r="P84" s="56">
        <f t="shared" si="86"/>
        <v>10000</v>
      </c>
      <c r="Q84" s="118">
        <f t="shared" ref="Q84:Q86" si="93">P84-O84</f>
        <v>0</v>
      </c>
      <c r="R84" s="56">
        <f t="shared" si="87"/>
        <v>21900</v>
      </c>
      <c r="S84" s="56">
        <f t="shared" si="87"/>
        <v>10000</v>
      </c>
      <c r="T84" s="118">
        <f t="shared" ref="T84:T86" si="94">S84-R84</f>
        <v>-11900</v>
      </c>
      <c r="U84" s="56">
        <f t="shared" si="88"/>
        <v>21900</v>
      </c>
      <c r="V84" s="56">
        <f t="shared" si="88"/>
        <v>10000</v>
      </c>
      <c r="W84" s="118">
        <f t="shared" ref="W84:W86" si="95">V84-U84</f>
        <v>-11900</v>
      </c>
      <c r="Y84" s="54"/>
      <c r="Z84" s="55" t="s">
        <v>118</v>
      </c>
      <c r="AA84" s="91">
        <f t="shared" ref="AA84:AB86" si="96">C84</f>
        <v>10000</v>
      </c>
      <c r="AB84" s="60">
        <f t="shared" si="96"/>
        <v>10000</v>
      </c>
      <c r="AC84" s="118">
        <f t="shared" ref="AC84:AC86" si="97">AB84-AA84</f>
        <v>0</v>
      </c>
    </row>
    <row r="85" spans="1:29" ht="15.75" customHeight="1" x14ac:dyDescent="0.2">
      <c r="A85" s="54"/>
      <c r="B85" s="180" t="s">
        <v>119</v>
      </c>
      <c r="C85" s="56">
        <f>'8-14'!U90</f>
        <v>1000</v>
      </c>
      <c r="D85" s="56">
        <f>'8-14'!V90</f>
        <v>1000</v>
      </c>
      <c r="E85" s="118">
        <f t="shared" si="89"/>
        <v>0</v>
      </c>
      <c r="F85" s="56">
        <f t="shared" si="83"/>
        <v>1000</v>
      </c>
      <c r="G85" s="56">
        <f t="shared" si="83"/>
        <v>1000</v>
      </c>
      <c r="H85" s="118">
        <f t="shared" si="90"/>
        <v>0</v>
      </c>
      <c r="I85" s="56">
        <f t="shared" si="84"/>
        <v>1000</v>
      </c>
      <c r="J85" s="56">
        <f t="shared" si="84"/>
        <v>1000</v>
      </c>
      <c r="K85" s="118">
        <f t="shared" si="91"/>
        <v>0</v>
      </c>
      <c r="L85" s="56">
        <f t="shared" si="85"/>
        <v>1000</v>
      </c>
      <c r="M85" s="56">
        <f t="shared" si="85"/>
        <v>1000</v>
      </c>
      <c r="N85" s="118">
        <f t="shared" si="92"/>
        <v>0</v>
      </c>
      <c r="O85" s="56">
        <f t="shared" si="86"/>
        <v>1000</v>
      </c>
      <c r="P85" s="56">
        <f t="shared" si="86"/>
        <v>1000</v>
      </c>
      <c r="Q85" s="118">
        <f t="shared" si="93"/>
        <v>0</v>
      </c>
      <c r="R85" s="56">
        <f t="shared" si="87"/>
        <v>1000</v>
      </c>
      <c r="S85" s="56">
        <f t="shared" si="87"/>
        <v>1000</v>
      </c>
      <c r="T85" s="118">
        <f t="shared" si="94"/>
        <v>0</v>
      </c>
      <c r="U85" s="56">
        <f t="shared" si="88"/>
        <v>1000</v>
      </c>
      <c r="V85" s="56">
        <f t="shared" si="88"/>
        <v>1000</v>
      </c>
      <c r="W85" s="118">
        <f t="shared" si="95"/>
        <v>0</v>
      </c>
      <c r="Y85" s="54"/>
      <c r="Z85" s="55" t="s">
        <v>119</v>
      </c>
      <c r="AA85" s="91">
        <f t="shared" si="96"/>
        <v>1000</v>
      </c>
      <c r="AB85" s="60">
        <f t="shared" si="96"/>
        <v>1000</v>
      </c>
      <c r="AC85" s="118">
        <f t="shared" si="97"/>
        <v>0</v>
      </c>
    </row>
    <row r="86" spans="1:29" ht="15.75" customHeight="1" thickBot="1" x14ac:dyDescent="0.25">
      <c r="A86" s="54"/>
      <c r="B86" s="181" t="s">
        <v>120</v>
      </c>
      <c r="C86" s="150">
        <f>'8-14'!U91</f>
        <v>2000</v>
      </c>
      <c r="D86" s="150">
        <f>'8-14'!V91</f>
        <v>2000</v>
      </c>
      <c r="E86" s="151">
        <f t="shared" si="89"/>
        <v>0</v>
      </c>
      <c r="F86" s="150">
        <f t="shared" si="83"/>
        <v>2000</v>
      </c>
      <c r="G86" s="150">
        <f t="shared" si="83"/>
        <v>2000</v>
      </c>
      <c r="H86" s="151">
        <f t="shared" si="90"/>
        <v>0</v>
      </c>
      <c r="I86" s="150">
        <f t="shared" si="84"/>
        <v>2000</v>
      </c>
      <c r="J86" s="150">
        <f t="shared" si="84"/>
        <v>2000</v>
      </c>
      <c r="K86" s="151">
        <f t="shared" si="91"/>
        <v>0</v>
      </c>
      <c r="L86" s="150">
        <f t="shared" si="85"/>
        <v>2000</v>
      </c>
      <c r="M86" s="150">
        <f t="shared" si="85"/>
        <v>2000</v>
      </c>
      <c r="N86" s="151">
        <f t="shared" si="92"/>
        <v>0</v>
      </c>
      <c r="O86" s="150">
        <f t="shared" si="86"/>
        <v>2000</v>
      </c>
      <c r="P86" s="150">
        <f t="shared" si="86"/>
        <v>2000</v>
      </c>
      <c r="Q86" s="151">
        <f t="shared" si="93"/>
        <v>0</v>
      </c>
      <c r="R86" s="150">
        <f t="shared" si="87"/>
        <v>2000</v>
      </c>
      <c r="S86" s="150">
        <f t="shared" si="87"/>
        <v>2000</v>
      </c>
      <c r="T86" s="151">
        <f t="shared" si="94"/>
        <v>0</v>
      </c>
      <c r="U86" s="150">
        <f t="shared" si="88"/>
        <v>2000</v>
      </c>
      <c r="V86" s="150">
        <f t="shared" si="88"/>
        <v>2000</v>
      </c>
      <c r="W86" s="151">
        <f t="shared" si="95"/>
        <v>0</v>
      </c>
      <c r="Y86" s="54"/>
      <c r="Z86" s="55" t="s">
        <v>120</v>
      </c>
      <c r="AA86" s="91">
        <f t="shared" si="96"/>
        <v>2000</v>
      </c>
      <c r="AB86" s="60">
        <f t="shared" si="96"/>
        <v>2000</v>
      </c>
      <c r="AC86" s="151">
        <f t="shared" si="97"/>
        <v>0</v>
      </c>
    </row>
    <row r="87" spans="1:29" ht="18" x14ac:dyDescent="0.25">
      <c r="A87" s="64" t="s">
        <v>108</v>
      </c>
      <c r="B87" s="182" t="s">
        <v>122</v>
      </c>
      <c r="C87" s="115">
        <f>SUM(C88:C91)+C80+C81</f>
        <v>-64545</v>
      </c>
      <c r="D87" s="115">
        <f>SUM(D88:D91)+D80+D81</f>
        <v>40900</v>
      </c>
      <c r="E87" s="77">
        <f>D87-C87</f>
        <v>105445</v>
      </c>
      <c r="F87" s="115">
        <f>SUM(F88:F91)+F80+F81</f>
        <v>-64545</v>
      </c>
      <c r="G87" s="115">
        <f>SUM(G88:G91)+G80+G81</f>
        <v>40900</v>
      </c>
      <c r="H87" s="77">
        <f>G87-F87</f>
        <v>105445</v>
      </c>
      <c r="I87" s="115">
        <f>SUM(I88:I91)+I80+I81</f>
        <v>29005</v>
      </c>
      <c r="J87" s="115">
        <f>SUM(J88:J91)+J80+J81</f>
        <v>40900</v>
      </c>
      <c r="K87" s="77">
        <f>J87-I87</f>
        <v>11895</v>
      </c>
      <c r="L87" s="115">
        <f>SUM(L88:L91)+L80+L81</f>
        <v>-40995</v>
      </c>
      <c r="M87" s="115">
        <f>SUM(M88:M91)+M80+M81</f>
        <v>40900</v>
      </c>
      <c r="N87" s="77">
        <f>M87-L87</f>
        <v>81895</v>
      </c>
      <c r="O87" s="115">
        <f>SUM(O88:O91)+O80+O81</f>
        <v>62905</v>
      </c>
      <c r="P87" s="115">
        <f>SUM(P88:P91)+P80+P81</f>
        <v>40900</v>
      </c>
      <c r="Q87" s="77">
        <f>P87-O87</f>
        <v>-22005</v>
      </c>
      <c r="R87" s="115">
        <f>SUM(R88:R91)+R80+R81</f>
        <v>62075</v>
      </c>
      <c r="S87" s="115">
        <f>SUM(S88:S91)+S80+S81</f>
        <v>40900</v>
      </c>
      <c r="T87" s="77">
        <f>S87-R87</f>
        <v>-21175</v>
      </c>
      <c r="U87" s="115">
        <f>SUM(U88:U91)+U80+U81</f>
        <v>62075</v>
      </c>
      <c r="V87" s="115">
        <f>SUM(V88:V91)+V80+V81</f>
        <v>40900</v>
      </c>
      <c r="W87" s="66">
        <f>V87-U87</f>
        <v>-21175</v>
      </c>
      <c r="Y87" s="64" t="s">
        <v>108</v>
      </c>
      <c r="Z87" s="65" t="s">
        <v>124</v>
      </c>
      <c r="AA87" s="92">
        <f t="shared" ref="AA87:AB87" si="98">SUM(AA88:AA91)+AA80+AA81</f>
        <v>62075</v>
      </c>
      <c r="AB87" s="66">
        <f t="shared" si="98"/>
        <v>40900</v>
      </c>
      <c r="AC87" s="136">
        <f>AB87-AA87</f>
        <v>-21175</v>
      </c>
    </row>
    <row r="88" spans="1:29" ht="15.75" customHeight="1" x14ac:dyDescent="0.2">
      <c r="A88" s="67"/>
      <c r="B88" s="183" t="s">
        <v>117</v>
      </c>
      <c r="C88" s="69">
        <f>C83+SUM(C7:C10)+C11+C14+C13-SUM(C18:C29)-SUM(C31:C32)-C34-C35-C95+C100</f>
        <v>-77545</v>
      </c>
      <c r="D88" s="69">
        <f>D83+SUM(D7:D10)+D11+D14+D13-SUM(D18:D29)-SUM(D31:D32)-D34-D35-D95+D100</f>
        <v>27900</v>
      </c>
      <c r="E88" s="119">
        <f>D88-C88</f>
        <v>105445</v>
      </c>
      <c r="F88" s="69">
        <f>F83+SUM(F7:F10)+F11+F14+F13-SUM(F18:F29)-SUM(F31:F32)-F34-F35-F95+F100</f>
        <v>-77545</v>
      </c>
      <c r="G88" s="69">
        <f>G83+SUM(G7:G10)+G11+G14+G13-SUM(G18:G29)-SUM(G31:G32)-G34-G35-G95+G100</f>
        <v>27900</v>
      </c>
      <c r="H88" s="119">
        <f>G88-F88</f>
        <v>105445</v>
      </c>
      <c r="I88" s="69">
        <f>I83+SUM(I7:I10)+I11+I14+I13-SUM(I18:I29)-SUM(I31:I32)-I34-I35-I95+I100</f>
        <v>-53995</v>
      </c>
      <c r="J88" s="69">
        <f>J83+SUM(J7:J10)+J11+J14+J13-SUM(J18:J29)-SUM(J31:J32)-J34-J35-J95+J100</f>
        <v>27900</v>
      </c>
      <c r="K88" s="119">
        <f>J88-I88</f>
        <v>81895</v>
      </c>
      <c r="L88" s="69">
        <f>L83+SUM(L7:L10)+L11+L14+L13-SUM(L18:L29)-SUM(L31:L32)-L34-L35-L95+L100</f>
        <v>-53995</v>
      </c>
      <c r="M88" s="69">
        <f>M83+SUM(M7:M10)+M11+M14+M13-SUM(M18:M29)-SUM(M31:M32)-M34-M35-M95+M100</f>
        <v>27900</v>
      </c>
      <c r="N88" s="119">
        <f>M88-L88</f>
        <v>81895</v>
      </c>
      <c r="O88" s="69">
        <f>O83+SUM(O7:O10)+O11+O14+O13-SUM(O18:O29)-SUM(O31:O32)-O34-O35-O95+O100</f>
        <v>38005</v>
      </c>
      <c r="P88" s="69">
        <f>P83+SUM(P7:P10)+P11+P14+P13-SUM(P18:P29)-SUM(P31:P32)-P34-P35-P95+P100</f>
        <v>27900</v>
      </c>
      <c r="Q88" s="119">
        <f>P88-O88</f>
        <v>-10105</v>
      </c>
      <c r="R88" s="69">
        <f>R83+SUM(R7:R10)+R11+R14+R13-SUM(R18:R29)-SUM(R31:R32)-R34-R35-R95+R100</f>
        <v>37175</v>
      </c>
      <c r="S88" s="69">
        <f>S83+SUM(S7:S10)+S11+S14+S13-SUM(S18:S29)-SUM(S31:S32)-S34-S35-S95+S100</f>
        <v>27900</v>
      </c>
      <c r="T88" s="119">
        <f>S88-R88</f>
        <v>-9275</v>
      </c>
      <c r="U88" s="69">
        <f>U83+SUM(U7:U10)+U11+U14+U13-SUM(U18:U29)-SUM(U31:U32)-U34-U35-U95+U100</f>
        <v>37175</v>
      </c>
      <c r="V88" s="69">
        <f>V83+SUM(V7:V10)+V11+V14+V13-SUM(V18:V29)-SUM(V31:V32)-V34-V35-V95+V100</f>
        <v>27900</v>
      </c>
      <c r="W88" s="70">
        <f>V88-U88</f>
        <v>-9275</v>
      </c>
      <c r="Y88" s="67"/>
      <c r="Z88" s="68" t="s">
        <v>117</v>
      </c>
      <c r="AA88" s="93">
        <f t="shared" ref="AA88:AB91" si="99">U88</f>
        <v>37175</v>
      </c>
      <c r="AB88" s="70">
        <f t="shared" si="99"/>
        <v>27900</v>
      </c>
      <c r="AC88" s="119">
        <f>AB88-AA88</f>
        <v>-9275</v>
      </c>
    </row>
    <row r="89" spans="1:29" ht="15.75" customHeight="1" x14ac:dyDescent="0.2">
      <c r="A89" s="67"/>
      <c r="B89" s="183" t="s">
        <v>118</v>
      </c>
      <c r="C89" s="69">
        <f>C84+C12-C33+SUM(C41:C48)-SUM(C51:C56)+SUM(C63:C67)-SUM(C70:C76)-C96+C101</f>
        <v>10000</v>
      </c>
      <c r="D89" s="69">
        <f>D84+D12-D33+SUM(D41:D48)-SUM(D51:D56)+SUM(D63:D67)-SUM(D70:D76)-D96+D101</f>
        <v>10000</v>
      </c>
      <c r="E89" s="119">
        <f t="shared" ref="E89:E91" si="100">D89-C89</f>
        <v>0</v>
      </c>
      <c r="F89" s="69">
        <f>F84+F12-F33+SUM(F41:F48)-SUM(F51:F56)+SUM(F63:F67)-SUM(F70:F76)-F96+F101</f>
        <v>10000</v>
      </c>
      <c r="G89" s="69">
        <f>G84+G12-G33+SUM(G41:G48)-SUM(G51:G56)+SUM(G63:G67)-SUM(G70:G76)-G96+G101</f>
        <v>10000</v>
      </c>
      <c r="H89" s="119">
        <f t="shared" ref="H89:H91" si="101">G89-F89</f>
        <v>0</v>
      </c>
      <c r="I89" s="69">
        <f>I84+I12-I33+SUM(I41:I48)-SUM(I51:I56)+SUM(I63:I67)-SUM(I70:I76)-I96+I101</f>
        <v>80000</v>
      </c>
      <c r="J89" s="69">
        <f>J84+J12-J33+SUM(J41:J48)-SUM(J51:J56)+SUM(J63:J67)-SUM(J70:J76)-J96+J101</f>
        <v>10000</v>
      </c>
      <c r="K89" s="119">
        <f t="shared" ref="K89:K91" si="102">J89-I89</f>
        <v>-70000</v>
      </c>
      <c r="L89" s="69">
        <f>L84+L12-L33+SUM(L41:L48)-SUM(L51:L56)+SUM(L63:L67)-SUM(L70:L76)-L96+L101</f>
        <v>10000</v>
      </c>
      <c r="M89" s="69">
        <f>M84+M12-M33+SUM(M41:M48)-SUM(M51:M56)+SUM(M63:M67)-SUM(M70:M76)-M96+M101</f>
        <v>10000</v>
      </c>
      <c r="N89" s="119">
        <f t="shared" ref="N89:N91" si="103">M89-L89</f>
        <v>0</v>
      </c>
      <c r="O89" s="69">
        <f>O84+O12-O33+SUM(O41:O48)-SUM(O51:O56)+SUM(O63:O67)-SUM(O70:O76)-O96+O101</f>
        <v>21900</v>
      </c>
      <c r="P89" s="69">
        <f>P84+P12-P33+SUM(P41:P48)-SUM(P51:P56)+SUM(P63:P67)-SUM(P70:P76)-P96+P101</f>
        <v>10000</v>
      </c>
      <c r="Q89" s="119">
        <f t="shared" ref="Q89:Q91" si="104">P89-O89</f>
        <v>-11900</v>
      </c>
      <c r="R89" s="69">
        <f>R84+R12-R33+SUM(R41:R48)-SUM(R51:R56)+SUM(R63:R67)-SUM(R70:R76)-R96+R101</f>
        <v>21900</v>
      </c>
      <c r="S89" s="69">
        <f>S84+S12-S33+SUM(S41:S48)-SUM(S51:S56)+SUM(S63:S67)-SUM(S70:S76)-S96+S101</f>
        <v>10000</v>
      </c>
      <c r="T89" s="119">
        <f t="shared" ref="T89:T91" si="105">S89-R89</f>
        <v>-11900</v>
      </c>
      <c r="U89" s="69">
        <f>U84+U12-U33+SUM(U41:U48)-SUM(U51:U56)+SUM(U63:U67)-SUM(U70:U76)-U96+U101</f>
        <v>21900</v>
      </c>
      <c r="V89" s="69">
        <f>V84+V12-V33+SUM(V41:V48)-SUM(V51:V56)+SUM(V63:V67)-SUM(V70:V76)-V96+V101</f>
        <v>10000</v>
      </c>
      <c r="W89" s="70">
        <f t="shared" ref="W89:W91" si="106">V89-U89</f>
        <v>-11900</v>
      </c>
      <c r="Y89" s="67"/>
      <c r="Z89" s="68" t="s">
        <v>118</v>
      </c>
      <c r="AA89" s="93">
        <f t="shared" si="99"/>
        <v>21900</v>
      </c>
      <c r="AB89" s="70">
        <f t="shared" si="99"/>
        <v>10000</v>
      </c>
      <c r="AC89" s="119">
        <f t="shared" ref="AC89:AC91" si="107">AB89-AA89</f>
        <v>-11900</v>
      </c>
    </row>
    <row r="90" spans="1:29" ht="15.75" customHeight="1" x14ac:dyDescent="0.2">
      <c r="A90" s="67"/>
      <c r="B90" s="183" t="s">
        <v>119</v>
      </c>
      <c r="C90" s="69">
        <f>C85-C97+C102</f>
        <v>1000</v>
      </c>
      <c r="D90" s="69">
        <f>D85-D97+D102</f>
        <v>1000</v>
      </c>
      <c r="E90" s="119">
        <f t="shared" si="100"/>
        <v>0</v>
      </c>
      <c r="F90" s="69">
        <f>F85-F97+F102</f>
        <v>1000</v>
      </c>
      <c r="G90" s="69">
        <f>G85-G97+G102</f>
        <v>1000</v>
      </c>
      <c r="H90" s="119">
        <f t="shared" si="101"/>
        <v>0</v>
      </c>
      <c r="I90" s="69">
        <f>I85-I97+I102</f>
        <v>1000</v>
      </c>
      <c r="J90" s="69">
        <f>J85-J97+J102</f>
        <v>1000</v>
      </c>
      <c r="K90" s="119">
        <f t="shared" si="102"/>
        <v>0</v>
      </c>
      <c r="L90" s="69">
        <f>L85-L97+L102</f>
        <v>1000</v>
      </c>
      <c r="M90" s="69">
        <f>M85-M97+M102</f>
        <v>1000</v>
      </c>
      <c r="N90" s="119">
        <f t="shared" si="103"/>
        <v>0</v>
      </c>
      <c r="O90" s="69">
        <f>O85-O97+O102</f>
        <v>1000</v>
      </c>
      <c r="P90" s="69">
        <f>P85-P97+P102</f>
        <v>1000</v>
      </c>
      <c r="Q90" s="119">
        <f t="shared" si="104"/>
        <v>0</v>
      </c>
      <c r="R90" s="69">
        <f>R85-R97+R102</f>
        <v>1000</v>
      </c>
      <c r="S90" s="69">
        <f>S85-S97+S102</f>
        <v>1000</v>
      </c>
      <c r="T90" s="119">
        <f t="shared" si="105"/>
        <v>0</v>
      </c>
      <c r="U90" s="69">
        <f>U85-U97+U102</f>
        <v>1000</v>
      </c>
      <c r="V90" s="69">
        <f>V85-V97+V102</f>
        <v>1000</v>
      </c>
      <c r="W90" s="70">
        <f t="shared" si="106"/>
        <v>0</v>
      </c>
      <c r="Y90" s="67"/>
      <c r="Z90" s="68" t="s">
        <v>119</v>
      </c>
      <c r="AA90" s="93">
        <f t="shared" si="99"/>
        <v>1000</v>
      </c>
      <c r="AB90" s="70">
        <f t="shared" si="99"/>
        <v>1000</v>
      </c>
      <c r="AC90" s="119">
        <f t="shared" si="107"/>
        <v>0</v>
      </c>
    </row>
    <row r="91" spans="1:29" ht="15.75" customHeight="1" thickBot="1" x14ac:dyDescent="0.25">
      <c r="A91" s="71"/>
      <c r="B91" s="184" t="s">
        <v>120</v>
      </c>
      <c r="C91" s="73">
        <f>C86-C98+C103</f>
        <v>2000</v>
      </c>
      <c r="D91" s="73">
        <f>D86-D98+D103</f>
        <v>2000</v>
      </c>
      <c r="E91" s="120">
        <f t="shared" si="100"/>
        <v>0</v>
      </c>
      <c r="F91" s="73">
        <f>F86-F98+F103</f>
        <v>2000</v>
      </c>
      <c r="G91" s="73">
        <f>G86-G98+G103</f>
        <v>2000</v>
      </c>
      <c r="H91" s="120">
        <f t="shared" si="101"/>
        <v>0</v>
      </c>
      <c r="I91" s="73">
        <f>I86-I98+I103</f>
        <v>2000</v>
      </c>
      <c r="J91" s="73">
        <f>J86-J98+J103</f>
        <v>2000</v>
      </c>
      <c r="K91" s="120">
        <f t="shared" si="102"/>
        <v>0</v>
      </c>
      <c r="L91" s="73">
        <f>L86-L98+L103</f>
        <v>2000</v>
      </c>
      <c r="M91" s="73">
        <f>M86-M98+M103</f>
        <v>2000</v>
      </c>
      <c r="N91" s="120">
        <f t="shared" si="103"/>
        <v>0</v>
      </c>
      <c r="O91" s="73">
        <f>O86-O98+O103</f>
        <v>2000</v>
      </c>
      <c r="P91" s="73">
        <f>P86-P98+P103</f>
        <v>2000</v>
      </c>
      <c r="Q91" s="120">
        <f t="shared" si="104"/>
        <v>0</v>
      </c>
      <c r="R91" s="73">
        <f>R86-R98+R103</f>
        <v>2000</v>
      </c>
      <c r="S91" s="73">
        <f>S86-S98+S103</f>
        <v>2000</v>
      </c>
      <c r="T91" s="120">
        <f t="shared" si="105"/>
        <v>0</v>
      </c>
      <c r="U91" s="73">
        <f>U86-U98+U103</f>
        <v>2000</v>
      </c>
      <c r="V91" s="73">
        <f>V86-V98+V103</f>
        <v>2000</v>
      </c>
      <c r="W91" s="74">
        <f t="shared" si="106"/>
        <v>0</v>
      </c>
      <c r="Y91" s="71"/>
      <c r="Z91" s="72" t="s">
        <v>120</v>
      </c>
      <c r="AA91" s="94">
        <f t="shared" si="99"/>
        <v>2000</v>
      </c>
      <c r="AB91" s="74">
        <f t="shared" si="99"/>
        <v>2000</v>
      </c>
      <c r="AC91" s="120">
        <f t="shared" si="107"/>
        <v>0</v>
      </c>
    </row>
    <row r="92" spans="1:29" ht="13.5" thickBot="1" x14ac:dyDescent="0.25"/>
    <row r="93" spans="1:29" ht="18" x14ac:dyDescent="0.25">
      <c r="B93" s="204" t="s">
        <v>190</v>
      </c>
      <c r="C93" s="209" t="s">
        <v>1</v>
      </c>
      <c r="D93" s="209" t="s">
        <v>0</v>
      </c>
      <c r="E93" s="210" t="s">
        <v>153</v>
      </c>
      <c r="F93" s="209" t="s">
        <v>1</v>
      </c>
      <c r="G93" s="209" t="s">
        <v>0</v>
      </c>
      <c r="H93" s="210" t="s">
        <v>153</v>
      </c>
      <c r="I93" s="209" t="s">
        <v>1</v>
      </c>
      <c r="J93" s="209" t="s">
        <v>0</v>
      </c>
      <c r="K93" s="210" t="s">
        <v>153</v>
      </c>
      <c r="L93" s="209" t="s">
        <v>1</v>
      </c>
      <c r="M93" s="209" t="s">
        <v>0</v>
      </c>
      <c r="N93" s="210" t="s">
        <v>153</v>
      </c>
      <c r="O93" s="209" t="s">
        <v>1</v>
      </c>
      <c r="P93" s="209" t="s">
        <v>0</v>
      </c>
      <c r="Q93" s="210" t="s">
        <v>153</v>
      </c>
      <c r="R93" s="209" t="s">
        <v>1</v>
      </c>
      <c r="S93" s="209" t="s">
        <v>0</v>
      </c>
      <c r="T93" s="210" t="s">
        <v>153</v>
      </c>
      <c r="U93" s="209" t="s">
        <v>1</v>
      </c>
      <c r="V93" s="209" t="s">
        <v>0</v>
      </c>
      <c r="W93" s="211" t="s">
        <v>153</v>
      </c>
      <c r="Y93" s="95"/>
      <c r="Z93" s="96" t="s">
        <v>125</v>
      </c>
      <c r="AA93" s="227" t="s">
        <v>1</v>
      </c>
      <c r="AB93" s="227" t="s">
        <v>0</v>
      </c>
      <c r="AC93" s="228" t="s">
        <v>153</v>
      </c>
    </row>
    <row r="94" spans="1:29" x14ac:dyDescent="0.2">
      <c r="B94" s="205" t="s">
        <v>5</v>
      </c>
      <c r="C94" s="202"/>
      <c r="D94" s="202"/>
      <c r="E94" s="208"/>
      <c r="F94" s="202"/>
      <c r="G94" s="202"/>
      <c r="H94" s="208"/>
      <c r="I94" s="202"/>
      <c r="J94" s="202"/>
      <c r="K94" s="208"/>
      <c r="L94" s="202"/>
      <c r="M94" s="202"/>
      <c r="N94" s="208"/>
      <c r="O94" s="202"/>
      <c r="P94" s="202"/>
      <c r="Q94" s="208"/>
      <c r="R94" s="202"/>
      <c r="S94" s="202"/>
      <c r="T94" s="208"/>
      <c r="U94" s="202"/>
      <c r="V94" s="202"/>
      <c r="W94" s="203"/>
      <c r="Y94" s="97"/>
      <c r="Z94" s="98" t="s">
        <v>126</v>
      </c>
      <c r="AA94" s="99" t="str">
        <f>IF(AA87&gt;0,"-", 0-AA87)</f>
        <v>-</v>
      </c>
      <c r="AB94" s="99" t="str">
        <f>IF(AB87&gt;0,"-", 0-AB87)</f>
        <v>-</v>
      </c>
      <c r="AC94" s="229" t="e">
        <f>AB94-AA94</f>
        <v>#VALUE!</v>
      </c>
    </row>
    <row r="95" spans="1:29" ht="15.75" x14ac:dyDescent="0.25">
      <c r="B95" s="206" t="s">
        <v>117</v>
      </c>
      <c r="C95" s="212"/>
      <c r="D95" s="212"/>
      <c r="E95" s="213">
        <f>D95-C95</f>
        <v>0</v>
      </c>
      <c r="F95" s="212"/>
      <c r="G95" s="212"/>
      <c r="H95" s="213">
        <f>G95-F95</f>
        <v>0</v>
      </c>
      <c r="I95" s="212"/>
      <c r="J95" s="212"/>
      <c r="K95" s="213">
        <f>J95-I95</f>
        <v>0</v>
      </c>
      <c r="L95" s="212"/>
      <c r="M95" s="212"/>
      <c r="N95" s="213">
        <f>M95-L95</f>
        <v>0</v>
      </c>
      <c r="O95" s="212"/>
      <c r="P95" s="212"/>
      <c r="Q95" s="213">
        <f>P95-O95</f>
        <v>0</v>
      </c>
      <c r="R95" s="212"/>
      <c r="S95" s="212"/>
      <c r="T95" s="213">
        <f>S95-R95</f>
        <v>0</v>
      </c>
      <c r="U95" s="212"/>
      <c r="V95" s="212"/>
      <c r="W95" s="214">
        <f>V95-U95</f>
        <v>0</v>
      </c>
      <c r="Y95" s="97"/>
      <c r="Z95" s="231" t="s">
        <v>127</v>
      </c>
      <c r="AA95" s="232">
        <f>IF(OR(C87&lt;0,F87&lt;0,I87&lt;0,L87&lt;0,O87&lt;0,R87&lt;0,U87&lt;0),0-MIN(C87,F87,I87,L87,O87,R87,U87),"-")</f>
        <v>64545</v>
      </c>
      <c r="AB95" s="232" t="str">
        <f>IF(OR(D87&lt;0,G87&lt;0,J87&lt;0,M87&lt;0,P87&lt;0,S87&lt;0,V87&lt;0),0-MIN(D87,G87,J87,M87,P87,S87,V87),"-")</f>
        <v>-</v>
      </c>
      <c r="AC95" s="229" t="e">
        <f t="shared" ref="AC95:AC96" si="108">AB95-AA95</f>
        <v>#VALUE!</v>
      </c>
    </row>
    <row r="96" spans="1:29" ht="16.5" thickBot="1" x14ac:dyDescent="0.3">
      <c r="B96" s="206" t="s">
        <v>118</v>
      </c>
      <c r="C96" s="212"/>
      <c r="D96" s="212"/>
      <c r="E96" s="213">
        <f t="shared" ref="E96:E103" si="109">D96-C96</f>
        <v>0</v>
      </c>
      <c r="F96" s="212"/>
      <c r="G96" s="212"/>
      <c r="H96" s="213">
        <f t="shared" ref="H96:H103" si="110">G96-F96</f>
        <v>0</v>
      </c>
      <c r="I96" s="212"/>
      <c r="J96" s="212"/>
      <c r="K96" s="213">
        <f t="shared" ref="K96:K103" si="111">J96-I96</f>
        <v>0</v>
      </c>
      <c r="L96" s="212">
        <v>70000</v>
      </c>
      <c r="M96" s="212"/>
      <c r="N96" s="213">
        <f t="shared" ref="N96:N103" si="112">M96-L96</f>
        <v>-70000</v>
      </c>
      <c r="O96" s="212"/>
      <c r="P96" s="212"/>
      <c r="Q96" s="213">
        <f t="shared" ref="Q96:Q103" si="113">P96-O96</f>
        <v>0</v>
      </c>
      <c r="R96" s="212"/>
      <c r="S96" s="212"/>
      <c r="T96" s="213">
        <f t="shared" ref="T96:T103" si="114">S96-R96</f>
        <v>0</v>
      </c>
      <c r="U96" s="212"/>
      <c r="V96" s="212"/>
      <c r="W96" s="214">
        <f t="shared" ref="W96:W103" si="115">V96-U96</f>
        <v>0</v>
      </c>
      <c r="Y96" s="100"/>
      <c r="Z96" s="101" t="s">
        <v>176</v>
      </c>
      <c r="AA96" s="102">
        <f>IF(MIN(C88:C91,F88:F91,I88:I91,L88:L91,O88:O91,R88:R91,U88:U91)&lt;0,MIN(C88:C91,F88:F91,I88:I91,L88:L91,O88:O91,R88:R91,U88:U91)*-1,"-")</f>
        <v>77545</v>
      </c>
      <c r="AB96" s="102" t="str">
        <f>IF(MIN(D88:D91,G88:G91,J88:J91,M88:M91,P88:P91,S88:S91,V88:V91)&lt;0,MIN(D88:D91,G88:G91,J88:J91,M88:M91,P88:P91,S88:S91,V88:V91)*-1,"-")</f>
        <v>-</v>
      </c>
      <c r="AC96" s="230" t="e">
        <f t="shared" si="108"/>
        <v>#VALUE!</v>
      </c>
    </row>
    <row r="97" spans="2:26" x14ac:dyDescent="0.2">
      <c r="B97" s="206" t="s">
        <v>119</v>
      </c>
      <c r="C97" s="212"/>
      <c r="D97" s="212"/>
      <c r="E97" s="213">
        <f t="shared" si="109"/>
        <v>0</v>
      </c>
      <c r="F97" s="212"/>
      <c r="G97" s="212"/>
      <c r="H97" s="213">
        <f t="shared" si="110"/>
        <v>0</v>
      </c>
      <c r="I97" s="212"/>
      <c r="J97" s="212"/>
      <c r="K97" s="213">
        <f t="shared" si="111"/>
        <v>0</v>
      </c>
      <c r="L97" s="212"/>
      <c r="M97" s="212"/>
      <c r="N97" s="213">
        <f t="shared" si="112"/>
        <v>0</v>
      </c>
      <c r="O97" s="212"/>
      <c r="P97" s="212"/>
      <c r="Q97" s="213">
        <f t="shared" si="113"/>
        <v>0</v>
      </c>
      <c r="R97" s="212"/>
      <c r="S97" s="212"/>
      <c r="T97" s="213">
        <f t="shared" si="114"/>
        <v>0</v>
      </c>
      <c r="U97" s="212"/>
      <c r="V97" s="212"/>
      <c r="W97" s="214">
        <f t="shared" si="115"/>
        <v>0</v>
      </c>
      <c r="Z97" s="52" t="s">
        <v>128</v>
      </c>
    </row>
    <row r="98" spans="2:26" x14ac:dyDescent="0.2">
      <c r="B98" s="206" t="s">
        <v>120</v>
      </c>
      <c r="C98" s="212"/>
      <c r="D98" s="212"/>
      <c r="E98" s="213">
        <f t="shared" si="109"/>
        <v>0</v>
      </c>
      <c r="F98" s="212"/>
      <c r="G98" s="212"/>
      <c r="H98" s="213">
        <f t="shared" si="110"/>
        <v>0</v>
      </c>
      <c r="I98" s="212"/>
      <c r="J98" s="212"/>
      <c r="K98" s="213">
        <f t="shared" si="111"/>
        <v>0</v>
      </c>
      <c r="L98" s="212"/>
      <c r="M98" s="212"/>
      <c r="N98" s="213">
        <f t="shared" si="112"/>
        <v>0</v>
      </c>
      <c r="O98" s="212"/>
      <c r="P98" s="212"/>
      <c r="Q98" s="213">
        <f t="shared" si="113"/>
        <v>0</v>
      </c>
      <c r="R98" s="212"/>
      <c r="S98" s="212"/>
      <c r="T98" s="213">
        <f t="shared" si="114"/>
        <v>0</v>
      </c>
      <c r="U98" s="212"/>
      <c r="V98" s="212"/>
      <c r="W98" s="214">
        <f t="shared" si="115"/>
        <v>0</v>
      </c>
    </row>
    <row r="99" spans="2:26" x14ac:dyDescent="0.2">
      <c r="B99" s="205" t="s">
        <v>4</v>
      </c>
      <c r="C99" s="215"/>
      <c r="D99" s="215"/>
      <c r="E99" s="216"/>
      <c r="F99" s="215"/>
      <c r="G99" s="215"/>
      <c r="H99" s="216"/>
      <c r="I99" s="215"/>
      <c r="J99" s="215"/>
      <c r="K99" s="216"/>
      <c r="L99" s="215"/>
      <c r="M99" s="215"/>
      <c r="N99" s="216"/>
      <c r="O99" s="215"/>
      <c r="P99" s="215"/>
      <c r="Q99" s="216"/>
      <c r="R99" s="215"/>
      <c r="S99" s="215"/>
      <c r="T99" s="216"/>
      <c r="U99" s="215"/>
      <c r="V99" s="215"/>
      <c r="W99" s="217"/>
    </row>
    <row r="100" spans="2:26" x14ac:dyDescent="0.2">
      <c r="B100" s="206" t="s">
        <v>117</v>
      </c>
      <c r="C100" s="212"/>
      <c r="D100" s="212"/>
      <c r="E100" s="213">
        <f t="shared" si="109"/>
        <v>0</v>
      </c>
      <c r="F100" s="212"/>
      <c r="G100" s="212"/>
      <c r="H100" s="213">
        <f t="shared" si="110"/>
        <v>0</v>
      </c>
      <c r="I100" s="212"/>
      <c r="J100" s="212"/>
      <c r="K100" s="213">
        <f t="shared" si="111"/>
        <v>0</v>
      </c>
      <c r="L100" s="212"/>
      <c r="M100" s="212"/>
      <c r="N100" s="213">
        <f t="shared" si="112"/>
        <v>0</v>
      </c>
      <c r="O100" s="212">
        <v>70000</v>
      </c>
      <c r="P100" s="212"/>
      <c r="Q100" s="213">
        <f t="shared" si="113"/>
        <v>-70000</v>
      </c>
      <c r="R100" s="212"/>
      <c r="S100" s="212"/>
      <c r="T100" s="213">
        <f t="shared" si="114"/>
        <v>0</v>
      </c>
      <c r="U100" s="212"/>
      <c r="V100" s="212"/>
      <c r="W100" s="214">
        <f t="shared" si="115"/>
        <v>0</v>
      </c>
    </row>
    <row r="101" spans="2:26" x14ac:dyDescent="0.2">
      <c r="B101" s="206" t="s">
        <v>118</v>
      </c>
      <c r="C101" s="212"/>
      <c r="D101" s="212"/>
      <c r="E101" s="213">
        <f t="shared" si="109"/>
        <v>0</v>
      </c>
      <c r="F101" s="212"/>
      <c r="G101" s="212"/>
      <c r="H101" s="213">
        <f t="shared" si="110"/>
        <v>0</v>
      </c>
      <c r="I101" s="212"/>
      <c r="J101" s="212"/>
      <c r="K101" s="213">
        <f t="shared" si="111"/>
        <v>0</v>
      </c>
      <c r="L101" s="212"/>
      <c r="M101" s="212"/>
      <c r="N101" s="213">
        <f t="shared" si="112"/>
        <v>0</v>
      </c>
      <c r="O101" s="212"/>
      <c r="P101" s="212"/>
      <c r="Q101" s="213">
        <f t="shared" si="113"/>
        <v>0</v>
      </c>
      <c r="R101" s="212"/>
      <c r="S101" s="212"/>
      <c r="T101" s="213">
        <f t="shared" si="114"/>
        <v>0</v>
      </c>
      <c r="U101" s="212"/>
      <c r="V101" s="212"/>
      <c r="W101" s="214">
        <f t="shared" si="115"/>
        <v>0</v>
      </c>
    </row>
    <row r="102" spans="2:26" x14ac:dyDescent="0.2">
      <c r="B102" s="206" t="s">
        <v>119</v>
      </c>
      <c r="C102" s="212"/>
      <c r="D102" s="212"/>
      <c r="E102" s="213">
        <f t="shared" si="109"/>
        <v>0</v>
      </c>
      <c r="F102" s="212"/>
      <c r="G102" s="212"/>
      <c r="H102" s="213">
        <f t="shared" si="110"/>
        <v>0</v>
      </c>
      <c r="I102" s="212"/>
      <c r="J102" s="212"/>
      <c r="K102" s="213">
        <f t="shared" si="111"/>
        <v>0</v>
      </c>
      <c r="L102" s="212"/>
      <c r="M102" s="212"/>
      <c r="N102" s="213">
        <f t="shared" si="112"/>
        <v>0</v>
      </c>
      <c r="O102" s="212"/>
      <c r="P102" s="212"/>
      <c r="Q102" s="213">
        <f t="shared" si="113"/>
        <v>0</v>
      </c>
      <c r="R102" s="212"/>
      <c r="S102" s="212"/>
      <c r="T102" s="213">
        <f t="shared" si="114"/>
        <v>0</v>
      </c>
      <c r="U102" s="212"/>
      <c r="V102" s="212"/>
      <c r="W102" s="214">
        <f t="shared" si="115"/>
        <v>0</v>
      </c>
    </row>
    <row r="103" spans="2:26" ht="13.5" thickBot="1" x14ac:dyDescent="0.25">
      <c r="B103" s="207" t="s">
        <v>120</v>
      </c>
      <c r="C103" s="218"/>
      <c r="D103" s="218"/>
      <c r="E103" s="219">
        <f t="shared" si="109"/>
        <v>0</v>
      </c>
      <c r="F103" s="218"/>
      <c r="G103" s="218"/>
      <c r="H103" s="219">
        <f t="shared" si="110"/>
        <v>0</v>
      </c>
      <c r="I103" s="218"/>
      <c r="J103" s="218"/>
      <c r="K103" s="219">
        <f t="shared" si="111"/>
        <v>0</v>
      </c>
      <c r="L103" s="218"/>
      <c r="M103" s="218"/>
      <c r="N103" s="219">
        <f t="shared" si="112"/>
        <v>0</v>
      </c>
      <c r="O103" s="218"/>
      <c r="P103" s="218"/>
      <c r="Q103" s="219">
        <f t="shared" si="113"/>
        <v>0</v>
      </c>
      <c r="R103" s="218"/>
      <c r="S103" s="218"/>
      <c r="T103" s="219">
        <f t="shared" si="114"/>
        <v>0</v>
      </c>
      <c r="U103" s="218"/>
      <c r="V103" s="218"/>
      <c r="W103" s="220">
        <f t="shared" si="115"/>
        <v>0</v>
      </c>
    </row>
  </sheetData>
  <mergeCells count="10">
    <mergeCell ref="AA2:AB2"/>
    <mergeCell ref="B1:B2"/>
    <mergeCell ref="Z1:Z2"/>
    <mergeCell ref="C2:D2"/>
    <mergeCell ref="F2:G2"/>
    <mergeCell ref="I2:J2"/>
    <mergeCell ref="L2:M2"/>
    <mergeCell ref="O2:P2"/>
    <mergeCell ref="R2:S2"/>
    <mergeCell ref="U2:V2"/>
  </mergeCells>
  <conditionalFormatting sqref="C87:V91">
    <cfRule type="cellIs" dxfId="1696" priority="598" operator="lessThan">
      <formula>0</formula>
    </cfRule>
  </conditionalFormatting>
  <conditionalFormatting sqref="E87:E91">
    <cfRule type="cellIs" dxfId="1695" priority="597" operator="lessThan">
      <formula>0</formula>
    </cfRule>
  </conditionalFormatting>
  <conditionalFormatting sqref="E87:E91">
    <cfRule type="cellIs" dxfId="1694" priority="596" operator="lessThan">
      <formula>0</formula>
    </cfRule>
  </conditionalFormatting>
  <conditionalFormatting sqref="E87:E91">
    <cfRule type="cellIs" dxfId="1693" priority="593" operator="greaterThan">
      <formula>0</formula>
    </cfRule>
    <cfRule type="cellIs" dxfId="1692" priority="594" operator="lessThan">
      <formula>0</formula>
    </cfRule>
    <cfRule type="cellIs" dxfId="1691" priority="595" operator="lessThan">
      <formula>0</formula>
    </cfRule>
  </conditionalFormatting>
  <conditionalFormatting sqref="E82:E86">
    <cfRule type="cellIs" dxfId="1690" priority="590" operator="greaterThan">
      <formula>0</formula>
    </cfRule>
    <cfRule type="cellIs" dxfId="1689" priority="591" operator="lessThan">
      <formula>$E$83</formula>
    </cfRule>
    <cfRule type="cellIs" dxfId="1688" priority="592" operator="lessThan">
      <formula>-32000</formula>
    </cfRule>
  </conditionalFormatting>
  <conditionalFormatting sqref="E84:E86">
    <cfRule type="cellIs" dxfId="1687" priority="588" operator="lessThan">
      <formula>0</formula>
    </cfRule>
    <cfRule type="cellIs" dxfId="1686" priority="589" operator="lessThan">
      <formula>$E$85</formula>
    </cfRule>
  </conditionalFormatting>
  <conditionalFormatting sqref="E78:E81">
    <cfRule type="cellIs" dxfId="1685" priority="586" operator="lessThan">
      <formula>0</formula>
    </cfRule>
    <cfRule type="cellIs" dxfId="1684" priority="587" operator="greaterThan">
      <formula>0</formula>
    </cfRule>
  </conditionalFormatting>
  <conditionalFormatting sqref="E70:E77">
    <cfRule type="cellIs" dxfId="1683" priority="584" operator="lessThan">
      <formula>0</formula>
    </cfRule>
    <cfRule type="cellIs" dxfId="1682" priority="585" operator="greaterThan">
      <formula>0</formula>
    </cfRule>
  </conditionalFormatting>
  <conditionalFormatting sqref="E63:E68">
    <cfRule type="cellIs" dxfId="1681" priority="581" operator="lessThan">
      <formula>0</formula>
    </cfRule>
    <cfRule type="cellIs" dxfId="1680" priority="582" operator="lessThan">
      <formula>0</formula>
    </cfRule>
    <cfRule type="cellIs" dxfId="1679" priority="583" operator="greaterThan">
      <formula>0</formula>
    </cfRule>
  </conditionalFormatting>
  <conditionalFormatting sqref="E58:E59">
    <cfRule type="cellIs" dxfId="1678" priority="579" operator="greaterThan">
      <formula>0</formula>
    </cfRule>
    <cfRule type="cellIs" dxfId="1677" priority="580" operator="lessThan">
      <formula>0</formula>
    </cfRule>
  </conditionalFormatting>
  <conditionalFormatting sqref="E51:E57">
    <cfRule type="cellIs" dxfId="1676" priority="577" operator="lessThan">
      <formula>0</formula>
    </cfRule>
    <cfRule type="cellIs" dxfId="1675" priority="578" operator="greaterThan">
      <formula>0</formula>
    </cfRule>
  </conditionalFormatting>
  <conditionalFormatting sqref="E41:E49">
    <cfRule type="cellIs" dxfId="1674" priority="575" operator="lessThan">
      <formula>0</formula>
    </cfRule>
    <cfRule type="cellIs" dxfId="1673" priority="576" operator="greaterThan">
      <formula>0</formula>
    </cfRule>
  </conditionalFormatting>
  <conditionalFormatting sqref="E37">
    <cfRule type="cellIs" dxfId="1672" priority="573" operator="lessThan">
      <formula>0</formula>
    </cfRule>
    <cfRule type="cellIs" dxfId="1671" priority="574" operator="greaterThan">
      <formula>0</formula>
    </cfRule>
  </conditionalFormatting>
  <conditionalFormatting sqref="E17:E36">
    <cfRule type="cellIs" dxfId="1670" priority="571" operator="lessThan">
      <formula>0</formula>
    </cfRule>
    <cfRule type="cellIs" dxfId="1669" priority="572" operator="greaterThan">
      <formula>0</formula>
    </cfRule>
  </conditionalFormatting>
  <conditionalFormatting sqref="E6:E15">
    <cfRule type="cellIs" dxfId="1668" priority="569" operator="greaterThan">
      <formula>0</formula>
    </cfRule>
    <cfRule type="cellIs" dxfId="1667" priority="570" operator="lessThan">
      <formula>0</formula>
    </cfRule>
  </conditionalFormatting>
  <conditionalFormatting sqref="H87:H91">
    <cfRule type="cellIs" dxfId="1666" priority="568" operator="lessThan">
      <formula>0</formula>
    </cfRule>
  </conditionalFormatting>
  <conditionalFormatting sqref="H87:H91">
    <cfRule type="cellIs" dxfId="1665" priority="567" operator="lessThan">
      <formula>0</formula>
    </cfRule>
  </conditionalFormatting>
  <conditionalFormatting sqref="H87:H91">
    <cfRule type="cellIs" dxfId="1664" priority="564" operator="greaterThan">
      <formula>0</formula>
    </cfRule>
    <cfRule type="cellIs" dxfId="1663" priority="565" operator="lessThan">
      <formula>0</formula>
    </cfRule>
    <cfRule type="cellIs" dxfId="1662" priority="566" operator="lessThan">
      <formula>0</formula>
    </cfRule>
  </conditionalFormatting>
  <conditionalFormatting sqref="H82:H86">
    <cfRule type="cellIs" dxfId="1661" priority="561" operator="greaterThan">
      <formula>0</formula>
    </cfRule>
    <cfRule type="cellIs" dxfId="1660" priority="562" operator="lessThan">
      <formula>$E$83</formula>
    </cfRule>
    <cfRule type="cellIs" dxfId="1659" priority="563" operator="lessThan">
      <formula>-32000</formula>
    </cfRule>
  </conditionalFormatting>
  <conditionalFormatting sqref="H84:H86">
    <cfRule type="cellIs" dxfId="1658" priority="559" operator="lessThan">
      <formula>0</formula>
    </cfRule>
    <cfRule type="cellIs" dxfId="1657" priority="560" operator="lessThan">
      <formula>$E$85</formula>
    </cfRule>
  </conditionalFormatting>
  <conditionalFormatting sqref="H78:H81">
    <cfRule type="cellIs" dxfId="1656" priority="557" operator="lessThan">
      <formula>0</formula>
    </cfRule>
    <cfRule type="cellIs" dxfId="1655" priority="558" operator="greaterThan">
      <formula>0</formula>
    </cfRule>
  </conditionalFormatting>
  <conditionalFormatting sqref="H70:H77">
    <cfRule type="cellIs" dxfId="1654" priority="555" operator="lessThan">
      <formula>0</formula>
    </cfRule>
    <cfRule type="cellIs" dxfId="1653" priority="556" operator="greaterThan">
      <formula>0</formula>
    </cfRule>
  </conditionalFormatting>
  <conditionalFormatting sqref="H63:H68">
    <cfRule type="cellIs" dxfId="1652" priority="552" operator="lessThan">
      <formula>0</formula>
    </cfRule>
    <cfRule type="cellIs" dxfId="1651" priority="553" operator="lessThan">
      <formula>0</formula>
    </cfRule>
    <cfRule type="cellIs" dxfId="1650" priority="554" operator="greaterThan">
      <formula>0</formula>
    </cfRule>
  </conditionalFormatting>
  <conditionalFormatting sqref="H58:H59">
    <cfRule type="cellIs" dxfId="1649" priority="550" operator="greaterThan">
      <formula>0</formula>
    </cfRule>
    <cfRule type="cellIs" dxfId="1648" priority="551" operator="lessThan">
      <formula>0</formula>
    </cfRule>
  </conditionalFormatting>
  <conditionalFormatting sqref="H51:H57">
    <cfRule type="cellIs" dxfId="1647" priority="548" operator="lessThan">
      <formula>0</formula>
    </cfRule>
    <cfRule type="cellIs" dxfId="1646" priority="549" operator="greaterThan">
      <formula>0</formula>
    </cfRule>
  </conditionalFormatting>
  <conditionalFormatting sqref="H41:H49">
    <cfRule type="cellIs" dxfId="1645" priority="546" operator="lessThan">
      <formula>0</formula>
    </cfRule>
    <cfRule type="cellIs" dxfId="1644" priority="547" operator="greaterThan">
      <formula>0</formula>
    </cfRule>
  </conditionalFormatting>
  <conditionalFormatting sqref="H37">
    <cfRule type="cellIs" dxfId="1643" priority="544" operator="lessThan">
      <formula>0</formula>
    </cfRule>
    <cfRule type="cellIs" dxfId="1642" priority="545" operator="greaterThan">
      <formula>0</formula>
    </cfRule>
  </conditionalFormatting>
  <conditionalFormatting sqref="H17:H36">
    <cfRule type="cellIs" dxfId="1641" priority="542" operator="lessThan">
      <formula>0</formula>
    </cfRule>
    <cfRule type="cellIs" dxfId="1640" priority="543" operator="greaterThan">
      <formula>0</formula>
    </cfRule>
  </conditionalFormatting>
  <conditionalFormatting sqref="H6:H15">
    <cfRule type="cellIs" dxfId="1639" priority="540" operator="greaterThan">
      <formula>0</formula>
    </cfRule>
    <cfRule type="cellIs" dxfId="1638" priority="541" operator="lessThan">
      <formula>0</formula>
    </cfRule>
  </conditionalFormatting>
  <conditionalFormatting sqref="K87:K91">
    <cfRule type="cellIs" dxfId="1637" priority="539" operator="lessThan">
      <formula>0</formula>
    </cfRule>
  </conditionalFormatting>
  <conditionalFormatting sqref="K87:K91">
    <cfRule type="cellIs" dxfId="1636" priority="538" operator="lessThan">
      <formula>0</formula>
    </cfRule>
  </conditionalFormatting>
  <conditionalFormatting sqref="K87:K91">
    <cfRule type="cellIs" dxfId="1635" priority="535" operator="greaterThan">
      <formula>0</formula>
    </cfRule>
    <cfRule type="cellIs" dxfId="1634" priority="536" operator="lessThan">
      <formula>0</formula>
    </cfRule>
    <cfRule type="cellIs" dxfId="1633" priority="537" operator="lessThan">
      <formula>0</formula>
    </cfRule>
  </conditionalFormatting>
  <conditionalFormatting sqref="K82:K86">
    <cfRule type="cellIs" dxfId="1632" priority="532" operator="greaterThan">
      <formula>0</formula>
    </cfRule>
    <cfRule type="cellIs" dxfId="1631" priority="533" operator="lessThan">
      <formula>$E$83</formula>
    </cfRule>
    <cfRule type="cellIs" dxfId="1630" priority="534" operator="lessThan">
      <formula>-32000</formula>
    </cfRule>
  </conditionalFormatting>
  <conditionalFormatting sqref="K84:K86">
    <cfRule type="cellIs" dxfId="1629" priority="530" operator="lessThan">
      <formula>0</formula>
    </cfRule>
    <cfRule type="cellIs" dxfId="1628" priority="531" operator="lessThan">
      <formula>$E$85</formula>
    </cfRule>
  </conditionalFormatting>
  <conditionalFormatting sqref="K78:K81">
    <cfRule type="cellIs" dxfId="1627" priority="528" operator="lessThan">
      <formula>0</formula>
    </cfRule>
    <cfRule type="cellIs" dxfId="1626" priority="529" operator="greaterThan">
      <formula>0</formula>
    </cfRule>
  </conditionalFormatting>
  <conditionalFormatting sqref="K70:K77">
    <cfRule type="cellIs" dxfId="1625" priority="526" operator="lessThan">
      <formula>0</formula>
    </cfRule>
    <cfRule type="cellIs" dxfId="1624" priority="527" operator="greaterThan">
      <formula>0</formula>
    </cfRule>
  </conditionalFormatting>
  <conditionalFormatting sqref="K63:K68">
    <cfRule type="cellIs" dxfId="1623" priority="523" operator="lessThan">
      <formula>0</formula>
    </cfRule>
    <cfRule type="cellIs" dxfId="1622" priority="524" operator="lessThan">
      <formula>0</formula>
    </cfRule>
    <cfRule type="cellIs" dxfId="1621" priority="525" operator="greaterThan">
      <formula>0</formula>
    </cfRule>
  </conditionalFormatting>
  <conditionalFormatting sqref="K58:K59">
    <cfRule type="cellIs" dxfId="1620" priority="521" operator="greaterThan">
      <formula>0</formula>
    </cfRule>
    <cfRule type="cellIs" dxfId="1619" priority="522" operator="lessThan">
      <formula>0</formula>
    </cfRule>
  </conditionalFormatting>
  <conditionalFormatting sqref="K51:K57">
    <cfRule type="cellIs" dxfId="1618" priority="519" operator="lessThan">
      <formula>0</formula>
    </cfRule>
    <cfRule type="cellIs" dxfId="1617" priority="520" operator="greaterThan">
      <formula>0</formula>
    </cfRule>
  </conditionalFormatting>
  <conditionalFormatting sqref="K41:K49">
    <cfRule type="cellIs" dxfId="1616" priority="517" operator="lessThan">
      <formula>0</formula>
    </cfRule>
    <cfRule type="cellIs" dxfId="1615" priority="518" operator="greaterThan">
      <formula>0</formula>
    </cfRule>
  </conditionalFormatting>
  <conditionalFormatting sqref="K37">
    <cfRule type="cellIs" dxfId="1614" priority="515" operator="lessThan">
      <formula>0</formula>
    </cfRule>
    <cfRule type="cellIs" dxfId="1613" priority="516" operator="greaterThan">
      <formula>0</formula>
    </cfRule>
  </conditionalFormatting>
  <conditionalFormatting sqref="K17:K36">
    <cfRule type="cellIs" dxfId="1612" priority="513" operator="lessThan">
      <formula>0</formula>
    </cfRule>
    <cfRule type="cellIs" dxfId="1611" priority="514" operator="greaterThan">
      <formula>0</formula>
    </cfRule>
  </conditionalFormatting>
  <conditionalFormatting sqref="K6:K15">
    <cfRule type="cellIs" dxfId="1610" priority="511" operator="greaterThan">
      <formula>0</formula>
    </cfRule>
    <cfRule type="cellIs" dxfId="1609" priority="512" operator="lessThan">
      <formula>0</formula>
    </cfRule>
  </conditionalFormatting>
  <conditionalFormatting sqref="N87:N91">
    <cfRule type="cellIs" dxfId="1608" priority="510" operator="lessThan">
      <formula>0</formula>
    </cfRule>
  </conditionalFormatting>
  <conditionalFormatting sqref="N87:N91">
    <cfRule type="cellIs" dxfId="1607" priority="509" operator="lessThan">
      <formula>0</formula>
    </cfRule>
  </conditionalFormatting>
  <conditionalFormatting sqref="N87:N91">
    <cfRule type="cellIs" dxfId="1606" priority="506" operator="greaterThan">
      <formula>0</formula>
    </cfRule>
    <cfRule type="cellIs" dxfId="1605" priority="507" operator="lessThan">
      <formula>0</formula>
    </cfRule>
    <cfRule type="cellIs" dxfId="1604" priority="508" operator="lessThan">
      <formula>0</formula>
    </cfRule>
  </conditionalFormatting>
  <conditionalFormatting sqref="N82:N86">
    <cfRule type="cellIs" dxfId="1603" priority="503" operator="greaterThan">
      <formula>0</formula>
    </cfRule>
    <cfRule type="cellIs" dxfId="1602" priority="504" operator="lessThan">
      <formula>$E$83</formula>
    </cfRule>
    <cfRule type="cellIs" dxfId="1601" priority="505" operator="lessThan">
      <formula>-32000</formula>
    </cfRule>
  </conditionalFormatting>
  <conditionalFormatting sqref="N84:N86">
    <cfRule type="cellIs" dxfId="1600" priority="501" operator="lessThan">
      <formula>0</formula>
    </cfRule>
    <cfRule type="cellIs" dxfId="1599" priority="502" operator="lessThan">
      <formula>$E$85</formula>
    </cfRule>
  </conditionalFormatting>
  <conditionalFormatting sqref="N78:N81">
    <cfRule type="cellIs" dxfId="1598" priority="499" operator="lessThan">
      <formula>0</formula>
    </cfRule>
    <cfRule type="cellIs" dxfId="1597" priority="500" operator="greaterThan">
      <formula>0</formula>
    </cfRule>
  </conditionalFormatting>
  <conditionalFormatting sqref="N70:N77">
    <cfRule type="cellIs" dxfId="1596" priority="497" operator="lessThan">
      <formula>0</formula>
    </cfRule>
    <cfRule type="cellIs" dxfId="1595" priority="498" operator="greaterThan">
      <formula>0</formula>
    </cfRule>
  </conditionalFormatting>
  <conditionalFormatting sqref="N63:N68">
    <cfRule type="cellIs" dxfId="1594" priority="494" operator="lessThan">
      <formula>0</formula>
    </cfRule>
    <cfRule type="cellIs" dxfId="1593" priority="495" operator="lessThan">
      <formula>0</formula>
    </cfRule>
    <cfRule type="cellIs" dxfId="1592" priority="496" operator="greaterThan">
      <formula>0</formula>
    </cfRule>
  </conditionalFormatting>
  <conditionalFormatting sqref="N58:N59">
    <cfRule type="cellIs" dxfId="1591" priority="492" operator="greaterThan">
      <formula>0</formula>
    </cfRule>
    <cfRule type="cellIs" dxfId="1590" priority="493" operator="lessThan">
      <formula>0</formula>
    </cfRule>
  </conditionalFormatting>
  <conditionalFormatting sqref="N51:N57">
    <cfRule type="cellIs" dxfId="1589" priority="490" operator="lessThan">
      <formula>0</formula>
    </cfRule>
    <cfRule type="cellIs" dxfId="1588" priority="491" operator="greaterThan">
      <formula>0</formula>
    </cfRule>
  </conditionalFormatting>
  <conditionalFormatting sqref="N41:N49">
    <cfRule type="cellIs" dxfId="1587" priority="488" operator="lessThan">
      <formula>0</formula>
    </cfRule>
    <cfRule type="cellIs" dxfId="1586" priority="489" operator="greaterThan">
      <formula>0</formula>
    </cfRule>
  </conditionalFormatting>
  <conditionalFormatting sqref="N37">
    <cfRule type="cellIs" dxfId="1585" priority="486" operator="lessThan">
      <formula>0</formula>
    </cfRule>
    <cfRule type="cellIs" dxfId="1584" priority="487" operator="greaterThan">
      <formula>0</formula>
    </cfRule>
  </conditionalFormatting>
  <conditionalFormatting sqref="N17:N36">
    <cfRule type="cellIs" dxfId="1583" priority="484" operator="lessThan">
      <formula>0</formula>
    </cfRule>
    <cfRule type="cellIs" dxfId="1582" priority="485" operator="greaterThan">
      <formula>0</formula>
    </cfRule>
  </conditionalFormatting>
  <conditionalFormatting sqref="N6:N15">
    <cfRule type="cellIs" dxfId="1581" priority="482" operator="greaterThan">
      <formula>0</formula>
    </cfRule>
    <cfRule type="cellIs" dxfId="1580" priority="483" operator="lessThan">
      <formula>0</formula>
    </cfRule>
  </conditionalFormatting>
  <conditionalFormatting sqref="Q87:Q91">
    <cfRule type="cellIs" dxfId="1579" priority="481" operator="lessThan">
      <formula>0</formula>
    </cfRule>
  </conditionalFormatting>
  <conditionalFormatting sqref="Q87:Q91">
    <cfRule type="cellIs" dxfId="1578" priority="480" operator="lessThan">
      <formula>0</formula>
    </cfRule>
  </conditionalFormatting>
  <conditionalFormatting sqref="Q87:Q91">
    <cfRule type="cellIs" dxfId="1577" priority="477" operator="greaterThan">
      <formula>0</formula>
    </cfRule>
    <cfRule type="cellIs" dxfId="1576" priority="478" operator="lessThan">
      <formula>0</formula>
    </cfRule>
    <cfRule type="cellIs" dxfId="1575" priority="479" operator="lessThan">
      <formula>0</formula>
    </cfRule>
  </conditionalFormatting>
  <conditionalFormatting sqref="Q82:Q86">
    <cfRule type="cellIs" dxfId="1574" priority="474" operator="greaterThan">
      <formula>0</formula>
    </cfRule>
    <cfRule type="cellIs" dxfId="1573" priority="475" operator="lessThan">
      <formula>$E$83</formula>
    </cfRule>
    <cfRule type="cellIs" dxfId="1572" priority="476" operator="lessThan">
      <formula>-32000</formula>
    </cfRule>
  </conditionalFormatting>
  <conditionalFormatting sqref="Q84:Q86">
    <cfRule type="cellIs" dxfId="1571" priority="472" operator="lessThan">
      <formula>0</formula>
    </cfRule>
    <cfRule type="cellIs" dxfId="1570" priority="473" operator="lessThan">
      <formula>$E$85</formula>
    </cfRule>
  </conditionalFormatting>
  <conditionalFormatting sqref="Q78:Q81">
    <cfRule type="cellIs" dxfId="1569" priority="470" operator="lessThan">
      <formula>0</formula>
    </cfRule>
    <cfRule type="cellIs" dxfId="1568" priority="471" operator="greaterThan">
      <formula>0</formula>
    </cfRule>
  </conditionalFormatting>
  <conditionalFormatting sqref="Q70:Q77">
    <cfRule type="cellIs" dxfId="1567" priority="468" operator="lessThan">
      <formula>0</formula>
    </cfRule>
    <cfRule type="cellIs" dxfId="1566" priority="469" operator="greaterThan">
      <formula>0</formula>
    </cfRule>
  </conditionalFormatting>
  <conditionalFormatting sqref="Q63:Q68">
    <cfRule type="cellIs" dxfId="1565" priority="465" operator="lessThan">
      <formula>0</formula>
    </cfRule>
    <cfRule type="cellIs" dxfId="1564" priority="466" operator="lessThan">
      <formula>0</formula>
    </cfRule>
    <cfRule type="cellIs" dxfId="1563" priority="467" operator="greaterThan">
      <formula>0</formula>
    </cfRule>
  </conditionalFormatting>
  <conditionalFormatting sqref="Q58:Q59">
    <cfRule type="cellIs" dxfId="1562" priority="463" operator="greaterThan">
      <formula>0</formula>
    </cfRule>
    <cfRule type="cellIs" dxfId="1561" priority="464" operator="lessThan">
      <formula>0</formula>
    </cfRule>
  </conditionalFormatting>
  <conditionalFormatting sqref="Q51:Q57">
    <cfRule type="cellIs" dxfId="1560" priority="461" operator="lessThan">
      <formula>0</formula>
    </cfRule>
    <cfRule type="cellIs" dxfId="1559" priority="462" operator="greaterThan">
      <formula>0</formula>
    </cfRule>
  </conditionalFormatting>
  <conditionalFormatting sqref="Q41:Q49">
    <cfRule type="cellIs" dxfId="1558" priority="459" operator="lessThan">
      <formula>0</formula>
    </cfRule>
    <cfRule type="cellIs" dxfId="1557" priority="460" operator="greaterThan">
      <formula>0</formula>
    </cfRule>
  </conditionalFormatting>
  <conditionalFormatting sqref="Q37">
    <cfRule type="cellIs" dxfId="1556" priority="457" operator="lessThan">
      <formula>0</formula>
    </cfRule>
    <cfRule type="cellIs" dxfId="1555" priority="458" operator="greaterThan">
      <formula>0</formula>
    </cfRule>
  </conditionalFormatting>
  <conditionalFormatting sqref="Q17:Q36">
    <cfRule type="cellIs" dxfId="1554" priority="455" operator="lessThan">
      <formula>0</formula>
    </cfRule>
    <cfRule type="cellIs" dxfId="1553" priority="456" operator="greaterThan">
      <formula>0</formula>
    </cfRule>
  </conditionalFormatting>
  <conditionalFormatting sqref="Q6:Q15">
    <cfRule type="cellIs" dxfId="1552" priority="453" operator="greaterThan">
      <formula>0</formula>
    </cfRule>
    <cfRule type="cellIs" dxfId="1551" priority="454" operator="lessThan">
      <formula>0</formula>
    </cfRule>
  </conditionalFormatting>
  <conditionalFormatting sqref="T87:T91">
    <cfRule type="cellIs" dxfId="1550" priority="452" operator="lessThan">
      <formula>0</formula>
    </cfRule>
  </conditionalFormatting>
  <conditionalFormatting sqref="T87:T91">
    <cfRule type="cellIs" dxfId="1549" priority="451" operator="lessThan">
      <formula>0</formula>
    </cfRule>
  </conditionalFormatting>
  <conditionalFormatting sqref="T87:T91">
    <cfRule type="cellIs" dxfId="1548" priority="448" operator="greaterThan">
      <formula>0</formula>
    </cfRule>
    <cfRule type="cellIs" dxfId="1547" priority="449" operator="lessThan">
      <formula>0</formula>
    </cfRule>
    <cfRule type="cellIs" dxfId="1546" priority="450" operator="lessThan">
      <formula>0</formula>
    </cfRule>
  </conditionalFormatting>
  <conditionalFormatting sqref="T82:T86">
    <cfRule type="cellIs" dxfId="1545" priority="445" operator="greaterThan">
      <formula>0</formula>
    </cfRule>
    <cfRule type="cellIs" dxfId="1544" priority="446" operator="lessThan">
      <formula>$E$83</formula>
    </cfRule>
    <cfRule type="cellIs" dxfId="1543" priority="447" operator="lessThan">
      <formula>-32000</formula>
    </cfRule>
  </conditionalFormatting>
  <conditionalFormatting sqref="T84:T86">
    <cfRule type="cellIs" dxfId="1542" priority="443" operator="lessThan">
      <formula>0</formula>
    </cfRule>
    <cfRule type="cellIs" dxfId="1541" priority="444" operator="lessThan">
      <formula>$E$85</formula>
    </cfRule>
  </conditionalFormatting>
  <conditionalFormatting sqref="T78:T81">
    <cfRule type="cellIs" dxfId="1540" priority="441" operator="lessThan">
      <formula>0</formula>
    </cfRule>
    <cfRule type="cellIs" dxfId="1539" priority="442" operator="greaterThan">
      <formula>0</formula>
    </cfRule>
  </conditionalFormatting>
  <conditionalFormatting sqref="T70:T77">
    <cfRule type="cellIs" dxfId="1538" priority="439" operator="lessThan">
      <formula>0</formula>
    </cfRule>
    <cfRule type="cellIs" dxfId="1537" priority="440" operator="greaterThan">
      <formula>0</formula>
    </cfRule>
  </conditionalFormatting>
  <conditionalFormatting sqref="T63:T68">
    <cfRule type="cellIs" dxfId="1536" priority="436" operator="lessThan">
      <formula>0</formula>
    </cfRule>
    <cfRule type="cellIs" dxfId="1535" priority="437" operator="lessThan">
      <formula>0</formula>
    </cfRule>
    <cfRule type="cellIs" dxfId="1534" priority="438" operator="greaterThan">
      <formula>0</formula>
    </cfRule>
  </conditionalFormatting>
  <conditionalFormatting sqref="T58:T59">
    <cfRule type="cellIs" dxfId="1533" priority="434" operator="greaterThan">
      <formula>0</formula>
    </cfRule>
    <cfRule type="cellIs" dxfId="1532" priority="435" operator="lessThan">
      <formula>0</formula>
    </cfRule>
  </conditionalFormatting>
  <conditionalFormatting sqref="T51:T57">
    <cfRule type="cellIs" dxfId="1531" priority="432" operator="lessThan">
      <formula>0</formula>
    </cfRule>
    <cfRule type="cellIs" dxfId="1530" priority="433" operator="greaterThan">
      <formula>0</formula>
    </cfRule>
  </conditionalFormatting>
  <conditionalFormatting sqref="T41:T49">
    <cfRule type="cellIs" dxfId="1529" priority="430" operator="lessThan">
      <formula>0</formula>
    </cfRule>
    <cfRule type="cellIs" dxfId="1528" priority="431" operator="greaterThan">
      <formula>0</formula>
    </cfRule>
  </conditionalFormatting>
  <conditionalFormatting sqref="T37">
    <cfRule type="cellIs" dxfId="1527" priority="428" operator="lessThan">
      <formula>0</formula>
    </cfRule>
    <cfRule type="cellIs" dxfId="1526" priority="429" operator="greaterThan">
      <formula>0</formula>
    </cfRule>
  </conditionalFormatting>
  <conditionalFormatting sqref="T17:T36">
    <cfRule type="cellIs" dxfId="1525" priority="426" operator="lessThan">
      <formula>0</formula>
    </cfRule>
    <cfRule type="cellIs" dxfId="1524" priority="427" operator="greaterThan">
      <formula>0</formula>
    </cfRule>
  </conditionalFormatting>
  <conditionalFormatting sqref="T6:T15">
    <cfRule type="cellIs" dxfId="1523" priority="424" operator="greaterThan">
      <formula>0</formula>
    </cfRule>
    <cfRule type="cellIs" dxfId="1522" priority="425" operator="lessThan">
      <formula>0</formula>
    </cfRule>
  </conditionalFormatting>
  <conditionalFormatting sqref="W87:W91">
    <cfRule type="cellIs" dxfId="1521" priority="423" operator="lessThan">
      <formula>0</formula>
    </cfRule>
  </conditionalFormatting>
  <conditionalFormatting sqref="W87:W91">
    <cfRule type="cellIs" dxfId="1520" priority="422" operator="lessThan">
      <formula>0</formula>
    </cfRule>
  </conditionalFormatting>
  <conditionalFormatting sqref="W87:W91">
    <cfRule type="cellIs" dxfId="1519" priority="419" operator="greaterThan">
      <formula>0</formula>
    </cfRule>
    <cfRule type="cellIs" dxfId="1518" priority="420" operator="lessThan">
      <formula>0</formula>
    </cfRule>
    <cfRule type="cellIs" dxfId="1517" priority="421" operator="lessThan">
      <formula>0</formula>
    </cfRule>
  </conditionalFormatting>
  <conditionalFormatting sqref="W82:W86">
    <cfRule type="cellIs" dxfId="1516" priority="416" operator="greaterThan">
      <formula>0</formula>
    </cfRule>
    <cfRule type="cellIs" dxfId="1515" priority="417" operator="lessThan">
      <formula>$E$83</formula>
    </cfRule>
    <cfRule type="cellIs" dxfId="1514" priority="418" operator="lessThan">
      <formula>-32000</formula>
    </cfRule>
  </conditionalFormatting>
  <conditionalFormatting sqref="W84:W86">
    <cfRule type="cellIs" dxfId="1513" priority="414" operator="lessThan">
      <formula>0</formula>
    </cfRule>
    <cfRule type="cellIs" dxfId="1512" priority="415" operator="lessThan">
      <formula>$E$85</formula>
    </cfRule>
  </conditionalFormatting>
  <conditionalFormatting sqref="W78:W81">
    <cfRule type="cellIs" dxfId="1511" priority="412" operator="lessThan">
      <formula>0</formula>
    </cfRule>
    <cfRule type="cellIs" dxfId="1510" priority="413" operator="greaterThan">
      <formula>0</formula>
    </cfRule>
  </conditionalFormatting>
  <conditionalFormatting sqref="W70:W77">
    <cfRule type="cellIs" dxfId="1509" priority="410" operator="lessThan">
      <formula>0</formula>
    </cfRule>
    <cfRule type="cellIs" dxfId="1508" priority="411" operator="greaterThan">
      <formula>0</formula>
    </cfRule>
  </conditionalFormatting>
  <conditionalFormatting sqref="W63:W68">
    <cfRule type="cellIs" dxfId="1507" priority="407" operator="lessThan">
      <formula>0</formula>
    </cfRule>
    <cfRule type="cellIs" dxfId="1506" priority="408" operator="lessThan">
      <formula>0</formula>
    </cfRule>
    <cfRule type="cellIs" dxfId="1505" priority="409" operator="greaterThan">
      <formula>0</formula>
    </cfRule>
  </conditionalFormatting>
  <conditionalFormatting sqref="W58:W59">
    <cfRule type="cellIs" dxfId="1504" priority="405" operator="greaterThan">
      <formula>0</formula>
    </cfRule>
    <cfRule type="cellIs" dxfId="1503" priority="406" operator="lessThan">
      <formula>0</formula>
    </cfRule>
  </conditionalFormatting>
  <conditionalFormatting sqref="W51:W57">
    <cfRule type="cellIs" dxfId="1502" priority="403" operator="lessThan">
      <formula>0</formula>
    </cfRule>
    <cfRule type="cellIs" dxfId="1501" priority="404" operator="greaterThan">
      <formula>0</formula>
    </cfRule>
  </conditionalFormatting>
  <conditionalFormatting sqref="W41:W49">
    <cfRule type="cellIs" dxfId="1500" priority="401" operator="lessThan">
      <formula>0</formula>
    </cfRule>
    <cfRule type="cellIs" dxfId="1499" priority="402" operator="greaterThan">
      <formula>0</formula>
    </cfRule>
  </conditionalFormatting>
  <conditionalFormatting sqref="W37">
    <cfRule type="cellIs" dxfId="1498" priority="399" operator="lessThan">
      <formula>0</formula>
    </cfRule>
    <cfRule type="cellIs" dxfId="1497" priority="400" operator="greaterThan">
      <formula>0</formula>
    </cfRule>
  </conditionalFormatting>
  <conditionalFormatting sqref="W17:W36">
    <cfRule type="cellIs" dxfId="1496" priority="397" operator="lessThan">
      <formula>0</formula>
    </cfRule>
    <cfRule type="cellIs" dxfId="1495" priority="398" operator="greaterThan">
      <formula>0</formula>
    </cfRule>
  </conditionalFormatting>
  <conditionalFormatting sqref="W6:W15">
    <cfRule type="cellIs" dxfId="1494" priority="395" operator="greaterThan">
      <formula>0</formula>
    </cfRule>
    <cfRule type="cellIs" dxfId="1493" priority="396" operator="lessThan">
      <formula>0</formula>
    </cfRule>
  </conditionalFormatting>
  <conditionalFormatting sqref="AC87:AC91">
    <cfRule type="cellIs" dxfId="1492" priority="394" operator="lessThan">
      <formula>0</formula>
    </cfRule>
  </conditionalFormatting>
  <conditionalFormatting sqref="AC87:AC91">
    <cfRule type="cellIs" dxfId="1491" priority="393" operator="lessThan">
      <formula>0</formula>
    </cfRule>
  </conditionalFormatting>
  <conditionalFormatting sqref="AC87:AC91">
    <cfRule type="cellIs" dxfId="1490" priority="390" operator="greaterThan">
      <formula>0</formula>
    </cfRule>
    <cfRule type="cellIs" dxfId="1489" priority="391" operator="lessThan">
      <formula>0</formula>
    </cfRule>
    <cfRule type="cellIs" dxfId="1488" priority="392" operator="lessThan">
      <formula>0</formula>
    </cfRule>
  </conditionalFormatting>
  <conditionalFormatting sqref="AC82:AC86">
    <cfRule type="cellIs" dxfId="1487" priority="387" operator="greaterThan">
      <formula>0</formula>
    </cfRule>
    <cfRule type="cellIs" dxfId="1486" priority="388" operator="lessThan">
      <formula>$E$83</formula>
    </cfRule>
    <cfRule type="cellIs" dxfId="1485" priority="389" operator="lessThan">
      <formula>-32000</formula>
    </cfRule>
  </conditionalFormatting>
  <conditionalFormatting sqref="AC84:AC86">
    <cfRule type="cellIs" dxfId="1484" priority="385" operator="lessThan">
      <formula>0</formula>
    </cfRule>
    <cfRule type="cellIs" dxfId="1483" priority="386" operator="lessThan">
      <formula>$E$85</formula>
    </cfRule>
  </conditionalFormatting>
  <conditionalFormatting sqref="AC78:AC81">
    <cfRule type="cellIs" dxfId="1482" priority="383" operator="lessThan">
      <formula>0</formula>
    </cfRule>
    <cfRule type="cellIs" dxfId="1481" priority="384" operator="greaterThan">
      <formula>0</formula>
    </cfRule>
  </conditionalFormatting>
  <conditionalFormatting sqref="AC70:AC77">
    <cfRule type="cellIs" dxfId="1480" priority="381" operator="lessThan">
      <formula>0</formula>
    </cfRule>
    <cfRule type="cellIs" dxfId="1479" priority="382" operator="greaterThan">
      <formula>0</formula>
    </cfRule>
  </conditionalFormatting>
  <conditionalFormatting sqref="AC63:AC68">
    <cfRule type="cellIs" dxfId="1478" priority="378" operator="lessThan">
      <formula>0</formula>
    </cfRule>
    <cfRule type="cellIs" dxfId="1477" priority="379" operator="lessThan">
      <formula>0</formula>
    </cfRule>
    <cfRule type="cellIs" dxfId="1476" priority="380" operator="greaterThan">
      <formula>0</formula>
    </cfRule>
  </conditionalFormatting>
  <conditionalFormatting sqref="AC58:AC59">
    <cfRule type="cellIs" dxfId="1475" priority="376" operator="greaterThan">
      <formula>0</formula>
    </cfRule>
    <cfRule type="cellIs" dxfId="1474" priority="377" operator="lessThan">
      <formula>0</formula>
    </cfRule>
  </conditionalFormatting>
  <conditionalFormatting sqref="AC51:AC57">
    <cfRule type="cellIs" dxfId="1473" priority="374" operator="lessThan">
      <formula>0</formula>
    </cfRule>
    <cfRule type="cellIs" dxfId="1472" priority="375" operator="greaterThan">
      <formula>0</formula>
    </cfRule>
  </conditionalFormatting>
  <conditionalFormatting sqref="AC41:AC49">
    <cfRule type="cellIs" dxfId="1471" priority="372" operator="lessThan">
      <formula>0</formula>
    </cfRule>
    <cfRule type="cellIs" dxfId="1470" priority="373" operator="greaterThan">
      <formula>0</formula>
    </cfRule>
  </conditionalFormatting>
  <conditionalFormatting sqref="AC37">
    <cfRule type="cellIs" dxfId="1469" priority="370" operator="lessThan">
      <formula>0</formula>
    </cfRule>
    <cfRule type="cellIs" dxfId="1468" priority="371" operator="greaterThan">
      <formula>0</formula>
    </cfRule>
  </conditionalFormatting>
  <conditionalFormatting sqref="AC17:AC36">
    <cfRule type="cellIs" dxfId="1467" priority="368" operator="lessThan">
      <formula>0</formula>
    </cfRule>
    <cfRule type="cellIs" dxfId="1466" priority="369" operator="greaterThan">
      <formula>0</formula>
    </cfRule>
  </conditionalFormatting>
  <conditionalFormatting sqref="AC6:AC15">
    <cfRule type="cellIs" dxfId="1465" priority="366" operator="greaterThan">
      <formula>0</formula>
    </cfRule>
    <cfRule type="cellIs" dxfId="1464" priority="367" operator="lessThan">
      <formula>0</formula>
    </cfRule>
  </conditionalFormatting>
  <conditionalFormatting sqref="E80:E81">
    <cfRule type="cellIs" dxfId="1463" priority="364" operator="lessThan">
      <formula>0</formula>
    </cfRule>
    <cfRule type="cellIs" dxfId="1462" priority="365" operator="greaterThan">
      <formula>0</formula>
    </cfRule>
  </conditionalFormatting>
  <conditionalFormatting sqref="E80:E81">
    <cfRule type="cellIs" dxfId="1461" priority="362" operator="lessThan">
      <formula>0</formula>
    </cfRule>
    <cfRule type="cellIs" dxfId="1460" priority="363" operator="greaterThan">
      <formula>0</formula>
    </cfRule>
  </conditionalFormatting>
  <conditionalFormatting sqref="E80:E81">
    <cfRule type="cellIs" dxfId="1459" priority="360" operator="lessThan">
      <formula>0</formula>
    </cfRule>
    <cfRule type="cellIs" dxfId="1458" priority="361" operator="greaterThan">
      <formula>0</formula>
    </cfRule>
  </conditionalFormatting>
  <conditionalFormatting sqref="E80:E81">
    <cfRule type="cellIs" dxfId="1457" priority="358" operator="lessThan">
      <formula>0</formula>
    </cfRule>
    <cfRule type="cellIs" dxfId="1456" priority="359" operator="greaterThan">
      <formula>0</formula>
    </cfRule>
  </conditionalFormatting>
  <conditionalFormatting sqref="E80:E81">
    <cfRule type="cellIs" dxfId="1455" priority="356" operator="lessThan">
      <formula>0</formula>
    </cfRule>
    <cfRule type="cellIs" dxfId="1454" priority="357" operator="greaterThan">
      <formula>0</formula>
    </cfRule>
  </conditionalFormatting>
  <conditionalFormatting sqref="E80:E81">
    <cfRule type="cellIs" dxfId="1453" priority="354" operator="lessThan">
      <formula>0</formula>
    </cfRule>
    <cfRule type="cellIs" dxfId="1452" priority="355" operator="greaterThan">
      <formula>0</formula>
    </cfRule>
  </conditionalFormatting>
  <conditionalFormatting sqref="E80:E81">
    <cfRule type="cellIs" dxfId="1451" priority="352" operator="lessThan">
      <formula>0</formula>
    </cfRule>
    <cfRule type="cellIs" dxfId="1450" priority="353" operator="greaterThan">
      <formula>0</formula>
    </cfRule>
  </conditionalFormatting>
  <conditionalFormatting sqref="E80:E81">
    <cfRule type="cellIs" dxfId="1449" priority="350" operator="lessThan">
      <formula>0</formula>
    </cfRule>
    <cfRule type="cellIs" dxfId="1448" priority="351" operator="greaterThan">
      <formula>0</formula>
    </cfRule>
  </conditionalFormatting>
  <conditionalFormatting sqref="E80:E81">
    <cfRule type="cellIs" dxfId="1447" priority="348" operator="lessThan">
      <formula>0</formula>
    </cfRule>
    <cfRule type="cellIs" dxfId="1446" priority="349" operator="greaterThan">
      <formula>0</formula>
    </cfRule>
  </conditionalFormatting>
  <conditionalFormatting sqref="E80:E81">
    <cfRule type="cellIs" dxfId="1445" priority="346" operator="lessThan">
      <formula>0</formula>
    </cfRule>
    <cfRule type="cellIs" dxfId="1444" priority="347" operator="greaterThan">
      <formula>0</formula>
    </cfRule>
  </conditionalFormatting>
  <conditionalFormatting sqref="E80:E81">
    <cfRule type="cellIs" dxfId="1443" priority="344" operator="lessThan">
      <formula>0</formula>
    </cfRule>
    <cfRule type="cellIs" dxfId="1442" priority="345" operator="greaterThan">
      <formula>0</formula>
    </cfRule>
  </conditionalFormatting>
  <conditionalFormatting sqref="E80:E81">
    <cfRule type="cellIs" dxfId="1441" priority="342" operator="lessThan">
      <formula>0</formula>
    </cfRule>
    <cfRule type="cellIs" dxfId="1440" priority="343" operator="greaterThan">
      <formula>0</formula>
    </cfRule>
  </conditionalFormatting>
  <conditionalFormatting sqref="E80:E81">
    <cfRule type="cellIs" dxfId="1439" priority="340" operator="lessThan">
      <formula>0</formula>
    </cfRule>
    <cfRule type="cellIs" dxfId="1438" priority="341" operator="greaterThan">
      <formula>0</formula>
    </cfRule>
  </conditionalFormatting>
  <conditionalFormatting sqref="E80:E81">
    <cfRule type="cellIs" dxfId="1437" priority="338" operator="lessThan">
      <formula>0</formula>
    </cfRule>
    <cfRule type="cellIs" dxfId="1436" priority="339" operator="greaterThan">
      <formula>0</formula>
    </cfRule>
  </conditionalFormatting>
  <conditionalFormatting sqref="E80:E81">
    <cfRule type="cellIs" dxfId="1435" priority="336" operator="lessThan">
      <formula>0</formula>
    </cfRule>
    <cfRule type="cellIs" dxfId="1434" priority="337" operator="greaterThan">
      <formula>0</formula>
    </cfRule>
  </conditionalFormatting>
  <conditionalFormatting sqref="E80:E81">
    <cfRule type="cellIs" dxfId="1433" priority="334" operator="lessThan">
      <formula>0</formula>
    </cfRule>
    <cfRule type="cellIs" dxfId="1432" priority="335" operator="greaterThan">
      <formula>0</formula>
    </cfRule>
  </conditionalFormatting>
  <conditionalFormatting sqref="H80:H81">
    <cfRule type="cellIs" dxfId="1431" priority="332" operator="lessThan">
      <formula>0</formula>
    </cfRule>
    <cfRule type="cellIs" dxfId="1430" priority="333" operator="greaterThan">
      <formula>0</formula>
    </cfRule>
  </conditionalFormatting>
  <conditionalFormatting sqref="H80:H81">
    <cfRule type="cellIs" dxfId="1429" priority="330" operator="lessThan">
      <formula>0</formula>
    </cfRule>
    <cfRule type="cellIs" dxfId="1428" priority="331" operator="greaterThan">
      <formula>0</formula>
    </cfRule>
  </conditionalFormatting>
  <conditionalFormatting sqref="H80:H81">
    <cfRule type="cellIs" dxfId="1427" priority="328" operator="lessThan">
      <formula>0</formula>
    </cfRule>
    <cfRule type="cellIs" dxfId="1426" priority="329" operator="greaterThan">
      <formula>0</formula>
    </cfRule>
  </conditionalFormatting>
  <conditionalFormatting sqref="H80:H81">
    <cfRule type="cellIs" dxfId="1425" priority="326" operator="lessThan">
      <formula>0</formula>
    </cfRule>
    <cfRule type="cellIs" dxfId="1424" priority="327" operator="greaterThan">
      <formula>0</formula>
    </cfRule>
  </conditionalFormatting>
  <conditionalFormatting sqref="H80:H81">
    <cfRule type="cellIs" dxfId="1423" priority="324" operator="lessThan">
      <formula>0</formula>
    </cfRule>
    <cfRule type="cellIs" dxfId="1422" priority="325" operator="greaterThan">
      <formula>0</formula>
    </cfRule>
  </conditionalFormatting>
  <conditionalFormatting sqref="H80:H81">
    <cfRule type="cellIs" dxfId="1421" priority="322" operator="lessThan">
      <formula>0</formula>
    </cfRule>
    <cfRule type="cellIs" dxfId="1420" priority="323" operator="greaterThan">
      <formula>0</formula>
    </cfRule>
  </conditionalFormatting>
  <conditionalFormatting sqref="H80:H81">
    <cfRule type="cellIs" dxfId="1419" priority="320" operator="lessThan">
      <formula>0</formula>
    </cfRule>
    <cfRule type="cellIs" dxfId="1418" priority="321" operator="greaterThan">
      <formula>0</formula>
    </cfRule>
  </conditionalFormatting>
  <conditionalFormatting sqref="H80:H81">
    <cfRule type="cellIs" dxfId="1417" priority="318" operator="lessThan">
      <formula>0</formula>
    </cfRule>
    <cfRule type="cellIs" dxfId="1416" priority="319" operator="greaterThan">
      <formula>0</formula>
    </cfRule>
  </conditionalFormatting>
  <conditionalFormatting sqref="H80:H81">
    <cfRule type="cellIs" dxfId="1415" priority="316" operator="lessThan">
      <formula>0</formula>
    </cfRule>
    <cfRule type="cellIs" dxfId="1414" priority="317" operator="greaterThan">
      <formula>0</formula>
    </cfRule>
  </conditionalFormatting>
  <conditionalFormatting sqref="H80:H81">
    <cfRule type="cellIs" dxfId="1413" priority="314" operator="lessThan">
      <formula>0</formula>
    </cfRule>
    <cfRule type="cellIs" dxfId="1412" priority="315" operator="greaterThan">
      <formula>0</formula>
    </cfRule>
  </conditionalFormatting>
  <conditionalFormatting sqref="H80:H81">
    <cfRule type="cellIs" dxfId="1411" priority="312" operator="lessThan">
      <formula>0</formula>
    </cfRule>
    <cfRule type="cellIs" dxfId="1410" priority="313" operator="greaterThan">
      <formula>0</formula>
    </cfRule>
  </conditionalFormatting>
  <conditionalFormatting sqref="H80:H81">
    <cfRule type="cellIs" dxfId="1409" priority="310" operator="lessThan">
      <formula>0</formula>
    </cfRule>
    <cfRule type="cellIs" dxfId="1408" priority="311" operator="greaterThan">
      <formula>0</formula>
    </cfRule>
  </conditionalFormatting>
  <conditionalFormatting sqref="H80:H81">
    <cfRule type="cellIs" dxfId="1407" priority="308" operator="lessThan">
      <formula>0</formula>
    </cfRule>
    <cfRule type="cellIs" dxfId="1406" priority="309" operator="greaterThan">
      <formula>0</formula>
    </cfRule>
  </conditionalFormatting>
  <conditionalFormatting sqref="H80:H81">
    <cfRule type="cellIs" dxfId="1405" priority="306" operator="lessThan">
      <formula>0</formula>
    </cfRule>
    <cfRule type="cellIs" dxfId="1404" priority="307" operator="greaterThan">
      <formula>0</formula>
    </cfRule>
  </conditionalFormatting>
  <conditionalFormatting sqref="H80:H81">
    <cfRule type="cellIs" dxfId="1403" priority="304" operator="lessThan">
      <formula>0</formula>
    </cfRule>
    <cfRule type="cellIs" dxfId="1402" priority="305" operator="greaterThan">
      <formula>0</formula>
    </cfRule>
  </conditionalFormatting>
  <conditionalFormatting sqref="H80:H81">
    <cfRule type="cellIs" dxfId="1401" priority="302" operator="lessThan">
      <formula>0</formula>
    </cfRule>
    <cfRule type="cellIs" dxfId="1400" priority="303" operator="greaterThan">
      <formula>0</formula>
    </cfRule>
  </conditionalFormatting>
  <conditionalFormatting sqref="H80:H81">
    <cfRule type="cellIs" dxfId="1399" priority="300" operator="lessThan">
      <formula>0</formula>
    </cfRule>
    <cfRule type="cellIs" dxfId="1398" priority="301" operator="greaterThan">
      <formula>0</formula>
    </cfRule>
  </conditionalFormatting>
  <conditionalFormatting sqref="K80:K81">
    <cfRule type="cellIs" dxfId="1397" priority="298" operator="lessThan">
      <formula>0</formula>
    </cfRule>
    <cfRule type="cellIs" dxfId="1396" priority="299" operator="greaterThan">
      <formula>0</formula>
    </cfRule>
  </conditionalFormatting>
  <conditionalFormatting sqref="K80:K81">
    <cfRule type="cellIs" dxfId="1395" priority="296" operator="lessThan">
      <formula>0</formula>
    </cfRule>
    <cfRule type="cellIs" dxfId="1394" priority="297" operator="greaterThan">
      <formula>0</formula>
    </cfRule>
  </conditionalFormatting>
  <conditionalFormatting sqref="K80:K81">
    <cfRule type="cellIs" dxfId="1393" priority="294" operator="lessThan">
      <formula>0</formula>
    </cfRule>
    <cfRule type="cellIs" dxfId="1392" priority="295" operator="greaterThan">
      <formula>0</formula>
    </cfRule>
  </conditionalFormatting>
  <conditionalFormatting sqref="K80:K81">
    <cfRule type="cellIs" dxfId="1391" priority="292" operator="lessThan">
      <formula>0</formula>
    </cfRule>
    <cfRule type="cellIs" dxfId="1390" priority="293" operator="greaterThan">
      <formula>0</formula>
    </cfRule>
  </conditionalFormatting>
  <conditionalFormatting sqref="K80:K81">
    <cfRule type="cellIs" dxfId="1389" priority="290" operator="lessThan">
      <formula>0</formula>
    </cfRule>
    <cfRule type="cellIs" dxfId="1388" priority="291" operator="greaterThan">
      <formula>0</formula>
    </cfRule>
  </conditionalFormatting>
  <conditionalFormatting sqref="K80:K81">
    <cfRule type="cellIs" dxfId="1387" priority="288" operator="lessThan">
      <formula>0</formula>
    </cfRule>
    <cfRule type="cellIs" dxfId="1386" priority="289" operator="greaterThan">
      <formula>0</formula>
    </cfRule>
  </conditionalFormatting>
  <conditionalFormatting sqref="K80:K81">
    <cfRule type="cellIs" dxfId="1385" priority="286" operator="lessThan">
      <formula>0</formula>
    </cfRule>
    <cfRule type="cellIs" dxfId="1384" priority="287" operator="greaterThan">
      <formula>0</formula>
    </cfRule>
  </conditionalFormatting>
  <conditionalFormatting sqref="K80:K81">
    <cfRule type="cellIs" dxfId="1383" priority="284" operator="lessThan">
      <formula>0</formula>
    </cfRule>
    <cfRule type="cellIs" dxfId="1382" priority="285" operator="greaterThan">
      <formula>0</formula>
    </cfRule>
  </conditionalFormatting>
  <conditionalFormatting sqref="K80:K81">
    <cfRule type="cellIs" dxfId="1381" priority="282" operator="lessThan">
      <formula>0</formula>
    </cfRule>
    <cfRule type="cellIs" dxfId="1380" priority="283" operator="greaterThan">
      <formula>0</formula>
    </cfRule>
  </conditionalFormatting>
  <conditionalFormatting sqref="K80:K81">
    <cfRule type="cellIs" dxfId="1379" priority="280" operator="lessThan">
      <formula>0</formula>
    </cfRule>
    <cfRule type="cellIs" dxfId="1378" priority="281" operator="greaterThan">
      <formula>0</formula>
    </cfRule>
  </conditionalFormatting>
  <conditionalFormatting sqref="K80:K81">
    <cfRule type="cellIs" dxfId="1377" priority="278" operator="lessThan">
      <formula>0</formula>
    </cfRule>
    <cfRule type="cellIs" dxfId="1376" priority="279" operator="greaterThan">
      <formula>0</formula>
    </cfRule>
  </conditionalFormatting>
  <conditionalFormatting sqref="K80:K81">
    <cfRule type="cellIs" dxfId="1375" priority="276" operator="lessThan">
      <formula>0</formula>
    </cfRule>
    <cfRule type="cellIs" dxfId="1374" priority="277" operator="greaterThan">
      <formula>0</formula>
    </cfRule>
  </conditionalFormatting>
  <conditionalFormatting sqref="K80:K81">
    <cfRule type="cellIs" dxfId="1373" priority="274" operator="lessThan">
      <formula>0</formula>
    </cfRule>
    <cfRule type="cellIs" dxfId="1372" priority="275" operator="greaterThan">
      <formula>0</formula>
    </cfRule>
  </conditionalFormatting>
  <conditionalFormatting sqref="K80:K81">
    <cfRule type="cellIs" dxfId="1371" priority="272" operator="lessThan">
      <formula>0</formula>
    </cfRule>
    <cfRule type="cellIs" dxfId="1370" priority="273" operator="greaterThan">
      <formula>0</formula>
    </cfRule>
  </conditionalFormatting>
  <conditionalFormatting sqref="K80:K81">
    <cfRule type="cellIs" dxfId="1369" priority="270" operator="lessThan">
      <formula>0</formula>
    </cfRule>
    <cfRule type="cellIs" dxfId="1368" priority="271" operator="greaterThan">
      <formula>0</formula>
    </cfRule>
  </conditionalFormatting>
  <conditionalFormatting sqref="K80:K81">
    <cfRule type="cellIs" dxfId="1367" priority="268" operator="lessThan">
      <formula>0</formula>
    </cfRule>
    <cfRule type="cellIs" dxfId="1366" priority="269" operator="greaterThan">
      <formula>0</formula>
    </cfRule>
  </conditionalFormatting>
  <conditionalFormatting sqref="K80:K81">
    <cfRule type="cellIs" dxfId="1365" priority="266" operator="lessThan">
      <formula>0</formula>
    </cfRule>
    <cfRule type="cellIs" dxfId="1364" priority="267" operator="greaterThan">
      <formula>0</formula>
    </cfRule>
  </conditionalFormatting>
  <conditionalFormatting sqref="K80:K81">
    <cfRule type="cellIs" dxfId="1363" priority="264" operator="lessThan">
      <formula>0</formula>
    </cfRule>
    <cfRule type="cellIs" dxfId="1362" priority="265" operator="greaterThan">
      <formula>0</formula>
    </cfRule>
  </conditionalFormatting>
  <conditionalFormatting sqref="N80:N81">
    <cfRule type="cellIs" dxfId="1361" priority="262" operator="lessThan">
      <formula>0</formula>
    </cfRule>
    <cfRule type="cellIs" dxfId="1360" priority="263" operator="greaterThan">
      <formula>0</formula>
    </cfRule>
  </conditionalFormatting>
  <conditionalFormatting sqref="N80:N81">
    <cfRule type="cellIs" dxfId="1359" priority="260" operator="lessThan">
      <formula>0</formula>
    </cfRule>
    <cfRule type="cellIs" dxfId="1358" priority="261" operator="greaterThan">
      <formula>0</formula>
    </cfRule>
  </conditionalFormatting>
  <conditionalFormatting sqref="N80:N81">
    <cfRule type="cellIs" dxfId="1357" priority="258" operator="lessThan">
      <formula>0</formula>
    </cfRule>
    <cfRule type="cellIs" dxfId="1356" priority="259" operator="greaterThan">
      <formula>0</formula>
    </cfRule>
  </conditionalFormatting>
  <conditionalFormatting sqref="N80:N81">
    <cfRule type="cellIs" dxfId="1355" priority="256" operator="lessThan">
      <formula>0</formula>
    </cfRule>
    <cfRule type="cellIs" dxfId="1354" priority="257" operator="greaterThan">
      <formula>0</formula>
    </cfRule>
  </conditionalFormatting>
  <conditionalFormatting sqref="N80:N81">
    <cfRule type="cellIs" dxfId="1353" priority="254" operator="lessThan">
      <formula>0</formula>
    </cfRule>
    <cfRule type="cellIs" dxfId="1352" priority="255" operator="greaterThan">
      <formula>0</formula>
    </cfRule>
  </conditionalFormatting>
  <conditionalFormatting sqref="N80:N81">
    <cfRule type="cellIs" dxfId="1351" priority="252" operator="lessThan">
      <formula>0</formula>
    </cfRule>
    <cfRule type="cellIs" dxfId="1350" priority="253" operator="greaterThan">
      <formula>0</formula>
    </cfRule>
  </conditionalFormatting>
  <conditionalFormatting sqref="N80:N81">
    <cfRule type="cellIs" dxfId="1349" priority="250" operator="lessThan">
      <formula>0</formula>
    </cfRule>
    <cfRule type="cellIs" dxfId="1348" priority="251" operator="greaterThan">
      <formula>0</formula>
    </cfRule>
  </conditionalFormatting>
  <conditionalFormatting sqref="N80:N81">
    <cfRule type="cellIs" dxfId="1347" priority="248" operator="lessThan">
      <formula>0</formula>
    </cfRule>
    <cfRule type="cellIs" dxfId="1346" priority="249" operator="greaterThan">
      <formula>0</formula>
    </cfRule>
  </conditionalFormatting>
  <conditionalFormatting sqref="N80:N81">
    <cfRule type="cellIs" dxfId="1345" priority="246" operator="lessThan">
      <formula>0</formula>
    </cfRule>
    <cfRule type="cellIs" dxfId="1344" priority="247" operator="greaterThan">
      <formula>0</formula>
    </cfRule>
  </conditionalFormatting>
  <conditionalFormatting sqref="N80:N81">
    <cfRule type="cellIs" dxfId="1343" priority="244" operator="lessThan">
      <formula>0</formula>
    </cfRule>
    <cfRule type="cellIs" dxfId="1342" priority="245" operator="greaterThan">
      <formula>0</formula>
    </cfRule>
  </conditionalFormatting>
  <conditionalFormatting sqref="N80:N81">
    <cfRule type="cellIs" dxfId="1341" priority="242" operator="lessThan">
      <formula>0</formula>
    </cfRule>
    <cfRule type="cellIs" dxfId="1340" priority="243" operator="greaterThan">
      <formula>0</formula>
    </cfRule>
  </conditionalFormatting>
  <conditionalFormatting sqref="N80:N81">
    <cfRule type="cellIs" dxfId="1339" priority="240" operator="lessThan">
      <formula>0</formula>
    </cfRule>
    <cfRule type="cellIs" dxfId="1338" priority="241" operator="greaterThan">
      <formula>0</formula>
    </cfRule>
  </conditionalFormatting>
  <conditionalFormatting sqref="N80:N81">
    <cfRule type="cellIs" dxfId="1337" priority="238" operator="lessThan">
      <formula>0</formula>
    </cfRule>
    <cfRule type="cellIs" dxfId="1336" priority="239" operator="greaterThan">
      <formula>0</formula>
    </cfRule>
  </conditionalFormatting>
  <conditionalFormatting sqref="N80:N81">
    <cfRule type="cellIs" dxfId="1335" priority="236" operator="lessThan">
      <formula>0</formula>
    </cfRule>
    <cfRule type="cellIs" dxfId="1334" priority="237" operator="greaterThan">
      <formula>0</formula>
    </cfRule>
  </conditionalFormatting>
  <conditionalFormatting sqref="N80:N81">
    <cfRule type="cellIs" dxfId="1333" priority="234" operator="lessThan">
      <formula>0</formula>
    </cfRule>
    <cfRule type="cellIs" dxfId="1332" priority="235" operator="greaterThan">
      <formula>0</formula>
    </cfRule>
  </conditionalFormatting>
  <conditionalFormatting sqref="N80:N81">
    <cfRule type="cellIs" dxfId="1331" priority="232" operator="lessThan">
      <formula>0</formula>
    </cfRule>
    <cfRule type="cellIs" dxfId="1330" priority="233" operator="greaterThan">
      <formula>0</formula>
    </cfRule>
  </conditionalFormatting>
  <conditionalFormatting sqref="N80:N81">
    <cfRule type="cellIs" dxfId="1329" priority="230" operator="lessThan">
      <formula>0</formula>
    </cfRule>
    <cfRule type="cellIs" dxfId="1328" priority="231" operator="greaterThan">
      <formula>0</formula>
    </cfRule>
  </conditionalFormatting>
  <conditionalFormatting sqref="N80:N81">
    <cfRule type="cellIs" dxfId="1327" priority="228" operator="lessThan">
      <formula>0</formula>
    </cfRule>
    <cfRule type="cellIs" dxfId="1326" priority="229" operator="greaterThan">
      <formula>0</formula>
    </cfRule>
  </conditionalFormatting>
  <conditionalFormatting sqref="N80:N81">
    <cfRule type="cellIs" dxfId="1325" priority="226" operator="lessThan">
      <formula>0</formula>
    </cfRule>
    <cfRule type="cellIs" dxfId="1324" priority="227" operator="greaterThan">
      <formula>0</formula>
    </cfRule>
  </conditionalFormatting>
  <conditionalFormatting sqref="Q80:Q81">
    <cfRule type="cellIs" dxfId="1323" priority="224" operator="lessThan">
      <formula>0</formula>
    </cfRule>
    <cfRule type="cellIs" dxfId="1322" priority="225" operator="greaterThan">
      <formula>0</formula>
    </cfRule>
  </conditionalFormatting>
  <conditionalFormatting sqref="Q80:Q81">
    <cfRule type="cellIs" dxfId="1321" priority="222" operator="lessThan">
      <formula>0</formula>
    </cfRule>
    <cfRule type="cellIs" dxfId="1320" priority="223" operator="greaterThan">
      <formula>0</formula>
    </cfRule>
  </conditionalFormatting>
  <conditionalFormatting sqref="Q80:Q81">
    <cfRule type="cellIs" dxfId="1319" priority="220" operator="lessThan">
      <formula>0</formula>
    </cfRule>
    <cfRule type="cellIs" dxfId="1318" priority="221" operator="greaterThan">
      <formula>0</formula>
    </cfRule>
  </conditionalFormatting>
  <conditionalFormatting sqref="Q80:Q81">
    <cfRule type="cellIs" dxfId="1317" priority="218" operator="lessThan">
      <formula>0</formula>
    </cfRule>
    <cfRule type="cellIs" dxfId="1316" priority="219" operator="greaterThan">
      <formula>0</formula>
    </cfRule>
  </conditionalFormatting>
  <conditionalFormatting sqref="Q80:Q81">
    <cfRule type="cellIs" dxfId="1315" priority="216" operator="lessThan">
      <formula>0</formula>
    </cfRule>
    <cfRule type="cellIs" dxfId="1314" priority="217" operator="greaterThan">
      <formula>0</formula>
    </cfRule>
  </conditionalFormatting>
  <conditionalFormatting sqref="Q80:Q81">
    <cfRule type="cellIs" dxfId="1313" priority="214" operator="lessThan">
      <formula>0</formula>
    </cfRule>
    <cfRule type="cellIs" dxfId="1312" priority="215" operator="greaterThan">
      <formula>0</formula>
    </cfRule>
  </conditionalFormatting>
  <conditionalFormatting sqref="Q80:Q81">
    <cfRule type="cellIs" dxfId="1311" priority="212" operator="lessThan">
      <formula>0</formula>
    </cfRule>
    <cfRule type="cellIs" dxfId="1310" priority="213" operator="greaterThan">
      <formula>0</formula>
    </cfRule>
  </conditionalFormatting>
  <conditionalFormatting sqref="Q80:Q81">
    <cfRule type="cellIs" dxfId="1309" priority="210" operator="lessThan">
      <formula>0</formula>
    </cfRule>
    <cfRule type="cellIs" dxfId="1308" priority="211" operator="greaterThan">
      <formula>0</formula>
    </cfRule>
  </conditionalFormatting>
  <conditionalFormatting sqref="Q80:Q81">
    <cfRule type="cellIs" dxfId="1307" priority="208" operator="lessThan">
      <formula>0</formula>
    </cfRule>
    <cfRule type="cellIs" dxfId="1306" priority="209" operator="greaterThan">
      <formula>0</formula>
    </cfRule>
  </conditionalFormatting>
  <conditionalFormatting sqref="Q80:Q81">
    <cfRule type="cellIs" dxfId="1305" priority="206" operator="lessThan">
      <formula>0</formula>
    </cfRule>
    <cfRule type="cellIs" dxfId="1304" priority="207" operator="greaterThan">
      <formula>0</formula>
    </cfRule>
  </conditionalFormatting>
  <conditionalFormatting sqref="Q80:Q81">
    <cfRule type="cellIs" dxfId="1303" priority="204" operator="lessThan">
      <formula>0</formula>
    </cfRule>
    <cfRule type="cellIs" dxfId="1302" priority="205" operator="greaterThan">
      <formula>0</formula>
    </cfRule>
  </conditionalFormatting>
  <conditionalFormatting sqref="Q80:Q81">
    <cfRule type="cellIs" dxfId="1301" priority="202" operator="lessThan">
      <formula>0</formula>
    </cfRule>
    <cfRule type="cellIs" dxfId="1300" priority="203" operator="greaterThan">
      <formula>0</formula>
    </cfRule>
  </conditionalFormatting>
  <conditionalFormatting sqref="Q80:Q81">
    <cfRule type="cellIs" dxfId="1299" priority="200" operator="lessThan">
      <formula>0</formula>
    </cfRule>
    <cfRule type="cellIs" dxfId="1298" priority="201" operator="greaterThan">
      <formula>0</formula>
    </cfRule>
  </conditionalFormatting>
  <conditionalFormatting sqref="Q80:Q81">
    <cfRule type="cellIs" dxfId="1297" priority="198" operator="lessThan">
      <formula>0</formula>
    </cfRule>
    <cfRule type="cellIs" dxfId="1296" priority="199" operator="greaterThan">
      <formula>0</formula>
    </cfRule>
  </conditionalFormatting>
  <conditionalFormatting sqref="Q80:Q81">
    <cfRule type="cellIs" dxfId="1295" priority="196" operator="lessThan">
      <formula>0</formula>
    </cfRule>
    <cfRule type="cellIs" dxfId="1294" priority="197" operator="greaterThan">
      <formula>0</formula>
    </cfRule>
  </conditionalFormatting>
  <conditionalFormatting sqref="Q80:Q81">
    <cfRule type="cellIs" dxfId="1293" priority="194" operator="lessThan">
      <formula>0</formula>
    </cfRule>
    <cfRule type="cellIs" dxfId="1292" priority="195" operator="greaterThan">
      <formula>0</formula>
    </cfRule>
  </conditionalFormatting>
  <conditionalFormatting sqref="Q80:Q81">
    <cfRule type="cellIs" dxfId="1291" priority="192" operator="lessThan">
      <formula>0</formula>
    </cfRule>
    <cfRule type="cellIs" dxfId="1290" priority="193" operator="greaterThan">
      <formula>0</formula>
    </cfRule>
  </conditionalFormatting>
  <conditionalFormatting sqref="Q80:Q81">
    <cfRule type="cellIs" dxfId="1289" priority="190" operator="lessThan">
      <formula>0</formula>
    </cfRule>
    <cfRule type="cellIs" dxfId="1288" priority="191" operator="greaterThan">
      <formula>0</formula>
    </cfRule>
  </conditionalFormatting>
  <conditionalFormatting sqref="Q80:Q81">
    <cfRule type="cellIs" dxfId="1287" priority="188" operator="lessThan">
      <formula>0</formula>
    </cfRule>
    <cfRule type="cellIs" dxfId="1286" priority="189" operator="greaterThan">
      <formula>0</formula>
    </cfRule>
  </conditionalFormatting>
  <conditionalFormatting sqref="Q80:Q81">
    <cfRule type="cellIs" dxfId="1285" priority="186" operator="lessThan">
      <formula>0</formula>
    </cfRule>
    <cfRule type="cellIs" dxfId="1284" priority="187" operator="greaterThan">
      <formula>0</formula>
    </cfRule>
  </conditionalFormatting>
  <conditionalFormatting sqref="T80:T81">
    <cfRule type="cellIs" dxfId="1283" priority="184" operator="lessThan">
      <formula>0</formula>
    </cfRule>
    <cfRule type="cellIs" dxfId="1282" priority="185" operator="greaterThan">
      <formula>0</formula>
    </cfRule>
  </conditionalFormatting>
  <conditionalFormatting sqref="T80:T81">
    <cfRule type="cellIs" dxfId="1281" priority="182" operator="lessThan">
      <formula>0</formula>
    </cfRule>
    <cfRule type="cellIs" dxfId="1280" priority="183" operator="greaterThan">
      <formula>0</formula>
    </cfRule>
  </conditionalFormatting>
  <conditionalFormatting sqref="T80:T81">
    <cfRule type="cellIs" dxfId="1279" priority="180" operator="lessThan">
      <formula>0</formula>
    </cfRule>
    <cfRule type="cellIs" dxfId="1278" priority="181" operator="greaterThan">
      <formula>0</formula>
    </cfRule>
  </conditionalFormatting>
  <conditionalFormatting sqref="T80:T81">
    <cfRule type="cellIs" dxfId="1277" priority="178" operator="lessThan">
      <formula>0</formula>
    </cfRule>
    <cfRule type="cellIs" dxfId="1276" priority="179" operator="greaterThan">
      <formula>0</formula>
    </cfRule>
  </conditionalFormatting>
  <conditionalFormatting sqref="T80:T81">
    <cfRule type="cellIs" dxfId="1275" priority="176" operator="lessThan">
      <formula>0</formula>
    </cfRule>
    <cfRule type="cellIs" dxfId="1274" priority="177" operator="greaterThan">
      <formula>0</formula>
    </cfRule>
  </conditionalFormatting>
  <conditionalFormatting sqref="T80:T81">
    <cfRule type="cellIs" dxfId="1273" priority="174" operator="lessThan">
      <formula>0</formula>
    </cfRule>
    <cfRule type="cellIs" dxfId="1272" priority="175" operator="greaterThan">
      <formula>0</formula>
    </cfRule>
  </conditionalFormatting>
  <conditionalFormatting sqref="T80:T81">
    <cfRule type="cellIs" dxfId="1271" priority="172" operator="lessThan">
      <formula>0</formula>
    </cfRule>
    <cfRule type="cellIs" dxfId="1270" priority="173" operator="greaterThan">
      <formula>0</formula>
    </cfRule>
  </conditionalFormatting>
  <conditionalFormatting sqref="T80:T81">
    <cfRule type="cellIs" dxfId="1269" priority="170" operator="lessThan">
      <formula>0</formula>
    </cfRule>
    <cfRule type="cellIs" dxfId="1268" priority="171" operator="greaterThan">
      <formula>0</formula>
    </cfRule>
  </conditionalFormatting>
  <conditionalFormatting sqref="T80:T81">
    <cfRule type="cellIs" dxfId="1267" priority="168" operator="lessThan">
      <formula>0</formula>
    </cfRule>
    <cfRule type="cellIs" dxfId="1266" priority="169" operator="greaterThan">
      <formula>0</formula>
    </cfRule>
  </conditionalFormatting>
  <conditionalFormatting sqref="T80:T81">
    <cfRule type="cellIs" dxfId="1265" priority="166" operator="lessThan">
      <formula>0</formula>
    </cfRule>
    <cfRule type="cellIs" dxfId="1264" priority="167" operator="greaterThan">
      <formula>0</formula>
    </cfRule>
  </conditionalFormatting>
  <conditionalFormatting sqref="T80:T81">
    <cfRule type="cellIs" dxfId="1263" priority="164" operator="lessThan">
      <formula>0</formula>
    </cfRule>
    <cfRule type="cellIs" dxfId="1262" priority="165" operator="greaterThan">
      <formula>0</formula>
    </cfRule>
  </conditionalFormatting>
  <conditionalFormatting sqref="T80:T81">
    <cfRule type="cellIs" dxfId="1261" priority="162" operator="lessThan">
      <formula>0</formula>
    </cfRule>
    <cfRule type="cellIs" dxfId="1260" priority="163" operator="greaterThan">
      <formula>0</formula>
    </cfRule>
  </conditionalFormatting>
  <conditionalFormatting sqref="T80:T81">
    <cfRule type="cellIs" dxfId="1259" priority="160" operator="lessThan">
      <formula>0</formula>
    </cfRule>
    <cfRule type="cellIs" dxfId="1258" priority="161" operator="greaterThan">
      <formula>0</formula>
    </cfRule>
  </conditionalFormatting>
  <conditionalFormatting sqref="T80:T81">
    <cfRule type="cellIs" dxfId="1257" priority="158" operator="lessThan">
      <formula>0</formula>
    </cfRule>
    <cfRule type="cellIs" dxfId="1256" priority="159" operator="greaterThan">
      <formula>0</formula>
    </cfRule>
  </conditionalFormatting>
  <conditionalFormatting sqref="T80:T81">
    <cfRule type="cellIs" dxfId="1255" priority="156" operator="lessThan">
      <formula>0</formula>
    </cfRule>
    <cfRule type="cellIs" dxfId="1254" priority="157" operator="greaterThan">
      <formula>0</formula>
    </cfRule>
  </conditionalFormatting>
  <conditionalFormatting sqref="T80:T81">
    <cfRule type="cellIs" dxfId="1253" priority="154" operator="lessThan">
      <formula>0</formula>
    </cfRule>
    <cfRule type="cellIs" dxfId="1252" priority="155" operator="greaterThan">
      <formula>0</formula>
    </cfRule>
  </conditionalFormatting>
  <conditionalFormatting sqref="T80:T81">
    <cfRule type="cellIs" dxfId="1251" priority="152" operator="lessThan">
      <formula>0</formula>
    </cfRule>
    <cfRule type="cellIs" dxfId="1250" priority="153" operator="greaterThan">
      <formula>0</formula>
    </cfRule>
  </conditionalFormatting>
  <conditionalFormatting sqref="T80:T81">
    <cfRule type="cellIs" dxfId="1249" priority="150" operator="lessThan">
      <formula>0</formula>
    </cfRule>
    <cfRule type="cellIs" dxfId="1248" priority="151" operator="greaterThan">
      <formula>0</formula>
    </cfRule>
  </conditionalFormatting>
  <conditionalFormatting sqref="T80:T81">
    <cfRule type="cellIs" dxfId="1247" priority="148" operator="lessThan">
      <formula>0</formula>
    </cfRule>
    <cfRule type="cellIs" dxfId="1246" priority="149" operator="greaterThan">
      <formula>0</formula>
    </cfRule>
  </conditionalFormatting>
  <conditionalFormatting sqref="T80:T81">
    <cfRule type="cellIs" dxfId="1245" priority="146" operator="lessThan">
      <formula>0</formula>
    </cfRule>
    <cfRule type="cellIs" dxfId="1244" priority="147" operator="greaterThan">
      <formula>0</formula>
    </cfRule>
  </conditionalFormatting>
  <conditionalFormatting sqref="T80:T81">
    <cfRule type="cellIs" dxfId="1243" priority="144" operator="lessThan">
      <formula>0</formula>
    </cfRule>
    <cfRule type="cellIs" dxfId="1242" priority="145" operator="greaterThan">
      <formula>0</formula>
    </cfRule>
  </conditionalFormatting>
  <conditionalFormatting sqref="W80:W81">
    <cfRule type="cellIs" dxfId="1241" priority="142" operator="lessThan">
      <formula>0</formula>
    </cfRule>
    <cfRule type="cellIs" dxfId="1240" priority="143" operator="greaterThan">
      <formula>0</formula>
    </cfRule>
  </conditionalFormatting>
  <conditionalFormatting sqref="W80:W81">
    <cfRule type="cellIs" dxfId="1239" priority="140" operator="lessThan">
      <formula>0</formula>
    </cfRule>
    <cfRule type="cellIs" dxfId="1238" priority="141" operator="greaterThan">
      <formula>0</formula>
    </cfRule>
  </conditionalFormatting>
  <conditionalFormatting sqref="W80:W81">
    <cfRule type="cellIs" dxfId="1237" priority="138" operator="lessThan">
      <formula>0</formula>
    </cfRule>
    <cfRule type="cellIs" dxfId="1236" priority="139" operator="greaterThan">
      <formula>0</formula>
    </cfRule>
  </conditionalFormatting>
  <conditionalFormatting sqref="W80:W81">
    <cfRule type="cellIs" dxfId="1235" priority="136" operator="lessThan">
      <formula>0</formula>
    </cfRule>
    <cfRule type="cellIs" dxfId="1234" priority="137" operator="greaterThan">
      <formula>0</formula>
    </cfRule>
  </conditionalFormatting>
  <conditionalFormatting sqref="W80:W81">
    <cfRule type="cellIs" dxfId="1233" priority="134" operator="lessThan">
      <formula>0</formula>
    </cfRule>
    <cfRule type="cellIs" dxfId="1232" priority="135" operator="greaterThan">
      <formula>0</formula>
    </cfRule>
  </conditionalFormatting>
  <conditionalFormatting sqref="W80:W81">
    <cfRule type="cellIs" dxfId="1231" priority="132" operator="lessThan">
      <formula>0</formula>
    </cfRule>
    <cfRule type="cellIs" dxfId="1230" priority="133" operator="greaterThan">
      <formula>0</formula>
    </cfRule>
  </conditionalFormatting>
  <conditionalFormatting sqref="W80:W81">
    <cfRule type="cellIs" dxfId="1229" priority="130" operator="lessThan">
      <formula>0</formula>
    </cfRule>
    <cfRule type="cellIs" dxfId="1228" priority="131" operator="greaterThan">
      <formula>0</formula>
    </cfRule>
  </conditionalFormatting>
  <conditionalFormatting sqref="W80:W81">
    <cfRule type="cellIs" dxfId="1227" priority="128" operator="lessThan">
      <formula>0</formula>
    </cfRule>
    <cfRule type="cellIs" dxfId="1226" priority="129" operator="greaterThan">
      <formula>0</formula>
    </cfRule>
  </conditionalFormatting>
  <conditionalFormatting sqref="W80:W81">
    <cfRule type="cellIs" dxfId="1225" priority="126" operator="lessThan">
      <formula>0</formula>
    </cfRule>
    <cfRule type="cellIs" dxfId="1224" priority="127" operator="greaterThan">
      <formula>0</formula>
    </cfRule>
  </conditionalFormatting>
  <conditionalFormatting sqref="W80:W81">
    <cfRule type="cellIs" dxfId="1223" priority="124" operator="lessThan">
      <formula>0</formula>
    </cfRule>
    <cfRule type="cellIs" dxfId="1222" priority="125" operator="greaterThan">
      <formula>0</formula>
    </cfRule>
  </conditionalFormatting>
  <conditionalFormatting sqref="W80:W81">
    <cfRule type="cellIs" dxfId="1221" priority="122" operator="lessThan">
      <formula>0</formula>
    </cfRule>
    <cfRule type="cellIs" dxfId="1220" priority="123" operator="greaterThan">
      <formula>0</formula>
    </cfRule>
  </conditionalFormatting>
  <conditionalFormatting sqref="W80:W81">
    <cfRule type="cellIs" dxfId="1219" priority="120" operator="lessThan">
      <formula>0</formula>
    </cfRule>
    <cfRule type="cellIs" dxfId="1218" priority="121" operator="greaterThan">
      <formula>0</formula>
    </cfRule>
  </conditionalFormatting>
  <conditionalFormatting sqref="W80:W81">
    <cfRule type="cellIs" dxfId="1217" priority="118" operator="lessThan">
      <formula>0</formula>
    </cfRule>
    <cfRule type="cellIs" dxfId="1216" priority="119" operator="greaterThan">
      <formula>0</formula>
    </cfRule>
  </conditionalFormatting>
  <conditionalFormatting sqref="W80:W81">
    <cfRule type="cellIs" dxfId="1215" priority="116" operator="lessThan">
      <formula>0</formula>
    </cfRule>
    <cfRule type="cellIs" dxfId="1214" priority="117" operator="greaterThan">
      <formula>0</formula>
    </cfRule>
  </conditionalFormatting>
  <conditionalFormatting sqref="W80:W81">
    <cfRule type="cellIs" dxfId="1213" priority="114" operator="lessThan">
      <formula>0</formula>
    </cfRule>
    <cfRule type="cellIs" dxfId="1212" priority="115" operator="greaterThan">
      <formula>0</formula>
    </cfRule>
  </conditionalFormatting>
  <conditionalFormatting sqref="W80:W81">
    <cfRule type="cellIs" dxfId="1211" priority="112" operator="lessThan">
      <formula>0</formula>
    </cfRule>
    <cfRule type="cellIs" dxfId="1210" priority="113" operator="greaterThan">
      <formula>0</formula>
    </cfRule>
  </conditionalFormatting>
  <conditionalFormatting sqref="W80:W81">
    <cfRule type="cellIs" dxfId="1209" priority="110" operator="lessThan">
      <formula>0</formula>
    </cfRule>
    <cfRule type="cellIs" dxfId="1208" priority="111" operator="greaterThan">
      <formula>0</formula>
    </cfRule>
  </conditionalFormatting>
  <conditionalFormatting sqref="W80:W81">
    <cfRule type="cellIs" dxfId="1207" priority="108" operator="lessThan">
      <formula>0</formula>
    </cfRule>
    <cfRule type="cellIs" dxfId="1206" priority="109" operator="greaterThan">
      <formula>0</formula>
    </cfRule>
  </conditionalFormatting>
  <conditionalFormatting sqref="W80:W81">
    <cfRule type="cellIs" dxfId="1205" priority="106" operator="lessThan">
      <formula>0</formula>
    </cfRule>
    <cfRule type="cellIs" dxfId="1204" priority="107" operator="greaterThan">
      <formula>0</formula>
    </cfRule>
  </conditionalFormatting>
  <conditionalFormatting sqref="W80:W81">
    <cfRule type="cellIs" dxfId="1203" priority="104" operator="lessThan">
      <formula>0</formula>
    </cfRule>
    <cfRule type="cellIs" dxfId="1202" priority="105" operator="greaterThan">
      <formula>0</formula>
    </cfRule>
  </conditionalFormatting>
  <conditionalFormatting sqref="W80:W81">
    <cfRule type="cellIs" dxfId="1201" priority="102" operator="lessThan">
      <formula>0</formula>
    </cfRule>
    <cfRule type="cellIs" dxfId="1200" priority="103" operator="greaterThan">
      <formula>0</formula>
    </cfRule>
  </conditionalFormatting>
  <conditionalFormatting sqref="W80:W81">
    <cfRule type="cellIs" dxfId="1199" priority="100" operator="lessThan">
      <formula>0</formula>
    </cfRule>
    <cfRule type="cellIs" dxfId="1198" priority="101" operator="greaterThan">
      <formula>0</formula>
    </cfRule>
  </conditionalFormatting>
  <conditionalFormatting sqref="AC80:AC81">
    <cfRule type="cellIs" dxfId="1197" priority="98" operator="lessThan">
      <formula>0</formula>
    </cfRule>
    <cfRule type="cellIs" dxfId="1196" priority="99" operator="greaterThan">
      <formula>0</formula>
    </cfRule>
  </conditionalFormatting>
  <conditionalFormatting sqref="AC80:AC81">
    <cfRule type="cellIs" dxfId="1195" priority="96" operator="lessThan">
      <formula>0</formula>
    </cfRule>
    <cfRule type="cellIs" dxfId="1194" priority="97" operator="greaterThan">
      <formula>0</formula>
    </cfRule>
  </conditionalFormatting>
  <conditionalFormatting sqref="AC80:AC81">
    <cfRule type="cellIs" dxfId="1193" priority="94" operator="lessThan">
      <formula>0</formula>
    </cfRule>
    <cfRule type="cellIs" dxfId="1192" priority="95" operator="greaterThan">
      <formula>0</formula>
    </cfRule>
  </conditionalFormatting>
  <conditionalFormatting sqref="AC80:AC81">
    <cfRule type="cellIs" dxfId="1191" priority="92" operator="lessThan">
      <formula>0</formula>
    </cfRule>
    <cfRule type="cellIs" dxfId="1190" priority="93" operator="greaterThan">
      <formula>0</formula>
    </cfRule>
  </conditionalFormatting>
  <conditionalFormatting sqref="AC80:AC81">
    <cfRule type="cellIs" dxfId="1189" priority="90" operator="lessThan">
      <formula>0</formula>
    </cfRule>
    <cfRule type="cellIs" dxfId="1188" priority="91" operator="greaterThan">
      <formula>0</formula>
    </cfRule>
  </conditionalFormatting>
  <conditionalFormatting sqref="AC80:AC81">
    <cfRule type="cellIs" dxfId="1187" priority="88" operator="lessThan">
      <formula>0</formula>
    </cfRule>
    <cfRule type="cellIs" dxfId="1186" priority="89" operator="greaterThan">
      <formula>0</formula>
    </cfRule>
  </conditionalFormatting>
  <conditionalFormatting sqref="AC80:AC81">
    <cfRule type="cellIs" dxfId="1185" priority="86" operator="lessThan">
      <formula>0</formula>
    </cfRule>
    <cfRule type="cellIs" dxfId="1184" priority="87" operator="greaterThan">
      <formula>0</formula>
    </cfRule>
  </conditionalFormatting>
  <conditionalFormatting sqref="AC80:AC81">
    <cfRule type="cellIs" dxfId="1183" priority="84" operator="lessThan">
      <formula>0</formula>
    </cfRule>
    <cfRule type="cellIs" dxfId="1182" priority="85" operator="greaterThan">
      <formula>0</formula>
    </cfRule>
  </conditionalFormatting>
  <conditionalFormatting sqref="AC80:AC81">
    <cfRule type="cellIs" dxfId="1181" priority="82" operator="lessThan">
      <formula>0</formula>
    </cfRule>
    <cfRule type="cellIs" dxfId="1180" priority="83" operator="greaterThan">
      <formula>0</formula>
    </cfRule>
  </conditionalFormatting>
  <conditionalFormatting sqref="AC80:AC81">
    <cfRule type="cellIs" dxfId="1179" priority="80" operator="lessThan">
      <formula>0</formula>
    </cfRule>
    <cfRule type="cellIs" dxfId="1178" priority="81" operator="greaterThan">
      <formula>0</formula>
    </cfRule>
  </conditionalFormatting>
  <conditionalFormatting sqref="AC80:AC81">
    <cfRule type="cellIs" dxfId="1177" priority="78" operator="lessThan">
      <formula>0</formula>
    </cfRule>
    <cfRule type="cellIs" dxfId="1176" priority="79" operator="greaterThan">
      <formula>0</formula>
    </cfRule>
  </conditionalFormatting>
  <conditionalFormatting sqref="AC80:AC81">
    <cfRule type="cellIs" dxfId="1175" priority="76" operator="lessThan">
      <formula>0</formula>
    </cfRule>
    <cfRule type="cellIs" dxfId="1174" priority="77" operator="greaterThan">
      <formula>0</formula>
    </cfRule>
  </conditionalFormatting>
  <conditionalFormatting sqref="AC80:AC81">
    <cfRule type="cellIs" dxfId="1173" priority="74" operator="lessThan">
      <formula>0</formula>
    </cfRule>
    <cfRule type="cellIs" dxfId="1172" priority="75" operator="greaterThan">
      <formula>0</formula>
    </cfRule>
  </conditionalFormatting>
  <conditionalFormatting sqref="AC80:AC81">
    <cfRule type="cellIs" dxfId="1171" priority="72" operator="lessThan">
      <formula>0</formula>
    </cfRule>
    <cfRule type="cellIs" dxfId="1170" priority="73" operator="greaterThan">
      <formula>0</formula>
    </cfRule>
  </conditionalFormatting>
  <conditionalFormatting sqref="AC80:AC81">
    <cfRule type="cellIs" dxfId="1169" priority="70" operator="lessThan">
      <formula>0</formula>
    </cfRule>
    <cfRule type="cellIs" dxfId="1168" priority="71" operator="greaterThan">
      <formula>0</formula>
    </cfRule>
  </conditionalFormatting>
  <conditionalFormatting sqref="AC80:AC81">
    <cfRule type="cellIs" dxfId="1167" priority="68" operator="lessThan">
      <formula>0</formula>
    </cfRule>
    <cfRule type="cellIs" dxfId="1166" priority="69" operator="greaterThan">
      <formula>0</formula>
    </cfRule>
  </conditionalFormatting>
  <conditionalFormatting sqref="AC80:AC81">
    <cfRule type="cellIs" dxfId="1165" priority="66" operator="lessThan">
      <formula>0</formula>
    </cfRule>
    <cfRule type="cellIs" dxfId="1164" priority="67" operator="greaterThan">
      <formula>0</formula>
    </cfRule>
  </conditionalFormatting>
  <conditionalFormatting sqref="AC80:AC81">
    <cfRule type="cellIs" dxfId="1163" priority="64" operator="lessThan">
      <formula>0</formula>
    </cfRule>
    <cfRule type="cellIs" dxfId="1162" priority="65" operator="greaterThan">
      <formula>0</formula>
    </cfRule>
  </conditionalFormatting>
  <conditionalFormatting sqref="AC80:AC81">
    <cfRule type="cellIs" dxfId="1161" priority="62" operator="lessThan">
      <formula>0</formula>
    </cfRule>
    <cfRule type="cellIs" dxfId="1160" priority="63" operator="greaterThan">
      <formula>0</formula>
    </cfRule>
  </conditionalFormatting>
  <conditionalFormatting sqref="AC80:AC81">
    <cfRule type="cellIs" dxfId="1159" priority="60" operator="lessThan">
      <formula>0</formula>
    </cfRule>
    <cfRule type="cellIs" dxfId="1158" priority="61" operator="greaterThan">
      <formula>0</formula>
    </cfRule>
  </conditionalFormatting>
  <conditionalFormatting sqref="AC80:AC81">
    <cfRule type="cellIs" dxfId="1157" priority="58" operator="lessThan">
      <formula>0</formula>
    </cfRule>
    <cfRule type="cellIs" dxfId="1156" priority="59" operator="greaterThan">
      <formula>0</formula>
    </cfRule>
  </conditionalFormatting>
  <conditionalFormatting sqref="AC80:AC81">
    <cfRule type="cellIs" dxfId="1155" priority="56" operator="lessThan">
      <formula>0</formula>
    </cfRule>
    <cfRule type="cellIs" dxfId="1154" priority="57" operator="greaterThan">
      <formula>0</formula>
    </cfRule>
  </conditionalFormatting>
  <conditionalFormatting sqref="AC80:AC81">
    <cfRule type="cellIs" dxfId="1153" priority="54" operator="lessThan">
      <formula>0</formula>
    </cfRule>
    <cfRule type="cellIs" dxfId="1152" priority="55" operator="greaterThan">
      <formula>0</formula>
    </cfRule>
  </conditionalFormatting>
  <conditionalFormatting sqref="C87:V91">
    <cfRule type="cellIs" dxfId="1151" priority="53" operator="lessThan">
      <formula>0</formula>
    </cfRule>
  </conditionalFormatting>
  <conditionalFormatting sqref="E87:E91">
    <cfRule type="cellIs" dxfId="1150" priority="52" operator="lessThan">
      <formula>0</formula>
    </cfRule>
  </conditionalFormatting>
  <conditionalFormatting sqref="E87:E91">
    <cfRule type="cellIs" dxfId="1149" priority="49" operator="greaterThan">
      <formula>0</formula>
    </cfRule>
    <cfRule type="cellIs" dxfId="1148" priority="50" operator="lessThan">
      <formula>0</formula>
    </cfRule>
    <cfRule type="cellIs" dxfId="1147" priority="51" operator="lessThan">
      <formula>0</formula>
    </cfRule>
  </conditionalFormatting>
  <conditionalFormatting sqref="H87:H91">
    <cfRule type="cellIs" dxfId="1146" priority="48" operator="lessThan">
      <formula>0</formula>
    </cfRule>
  </conditionalFormatting>
  <conditionalFormatting sqref="H87:H91">
    <cfRule type="cellIs" dxfId="1145" priority="45" operator="greaterThan">
      <formula>0</formula>
    </cfRule>
    <cfRule type="cellIs" dxfId="1144" priority="46" operator="lessThan">
      <formula>0</formula>
    </cfRule>
    <cfRule type="cellIs" dxfId="1143" priority="47" operator="lessThan">
      <formula>0</formula>
    </cfRule>
  </conditionalFormatting>
  <conditionalFormatting sqref="K87:K91">
    <cfRule type="cellIs" dxfId="1142" priority="44" operator="lessThan">
      <formula>0</formula>
    </cfRule>
  </conditionalFormatting>
  <conditionalFormatting sqref="K87:K91">
    <cfRule type="cellIs" dxfId="1141" priority="41" operator="greaterThan">
      <formula>0</formula>
    </cfRule>
    <cfRule type="cellIs" dxfId="1140" priority="42" operator="lessThan">
      <formula>0</formula>
    </cfRule>
    <cfRule type="cellIs" dxfId="1139" priority="43" operator="lessThan">
      <formula>0</formula>
    </cfRule>
  </conditionalFormatting>
  <conditionalFormatting sqref="N87:N91">
    <cfRule type="cellIs" dxfId="1138" priority="40" operator="lessThan">
      <formula>0</formula>
    </cfRule>
  </conditionalFormatting>
  <conditionalFormatting sqref="N87:N91">
    <cfRule type="cellIs" dxfId="1137" priority="37" operator="greaterThan">
      <formula>0</formula>
    </cfRule>
    <cfRule type="cellIs" dxfId="1136" priority="38" operator="lessThan">
      <formula>0</formula>
    </cfRule>
    <cfRule type="cellIs" dxfId="1135" priority="39" operator="lessThan">
      <formula>0</formula>
    </cfRule>
  </conditionalFormatting>
  <conditionalFormatting sqref="Q87:Q91">
    <cfRule type="cellIs" dxfId="1134" priority="36" operator="lessThan">
      <formula>0</formula>
    </cfRule>
  </conditionalFormatting>
  <conditionalFormatting sqref="Q87:Q91">
    <cfRule type="cellIs" dxfId="1133" priority="33" operator="greaterThan">
      <formula>0</formula>
    </cfRule>
    <cfRule type="cellIs" dxfId="1132" priority="34" operator="lessThan">
      <formula>0</formula>
    </cfRule>
    <cfRule type="cellIs" dxfId="1131" priority="35" operator="lessThan">
      <formula>0</formula>
    </cfRule>
  </conditionalFormatting>
  <conditionalFormatting sqref="T87:T91">
    <cfRule type="cellIs" dxfId="1130" priority="32" operator="lessThan">
      <formula>0</formula>
    </cfRule>
  </conditionalFormatting>
  <conditionalFormatting sqref="T87:T91">
    <cfRule type="cellIs" dxfId="1129" priority="29" operator="greaterThan">
      <formula>0</formula>
    </cfRule>
    <cfRule type="cellIs" dxfId="1128" priority="30" operator="lessThan">
      <formula>0</formula>
    </cfRule>
    <cfRule type="cellIs" dxfId="1127" priority="31" operator="lessThan">
      <formula>0</formula>
    </cfRule>
  </conditionalFormatting>
  <conditionalFormatting sqref="W87:W91">
    <cfRule type="cellIs" dxfId="1126" priority="28" operator="lessThan">
      <formula>0</formula>
    </cfRule>
  </conditionalFormatting>
  <conditionalFormatting sqref="W87:W91">
    <cfRule type="cellIs" dxfId="1125" priority="27" operator="lessThan">
      <formula>0</formula>
    </cfRule>
  </conditionalFormatting>
  <conditionalFormatting sqref="W87:W91">
    <cfRule type="cellIs" dxfId="1124" priority="24" operator="greaterThan">
      <formula>0</formula>
    </cfRule>
    <cfRule type="cellIs" dxfId="1123" priority="25" operator="lessThan">
      <formula>0</formula>
    </cfRule>
    <cfRule type="cellIs" dxfId="1122" priority="26" operator="lessThan">
      <formula>0</formula>
    </cfRule>
  </conditionalFormatting>
  <conditionalFormatting sqref="C87:V91">
    <cfRule type="cellIs" dxfId="1121" priority="23" operator="lessThan">
      <formula>0</formula>
    </cfRule>
  </conditionalFormatting>
  <conditionalFormatting sqref="E87:E91">
    <cfRule type="cellIs" dxfId="1120" priority="20" operator="greaterThan">
      <formula>0</formula>
    </cfRule>
    <cfRule type="cellIs" dxfId="1119" priority="21" operator="lessThan">
      <formula>0</formula>
    </cfRule>
    <cfRule type="cellIs" dxfId="1118" priority="22" operator="lessThan">
      <formula>0</formula>
    </cfRule>
  </conditionalFormatting>
  <conditionalFormatting sqref="H87:H91">
    <cfRule type="cellIs" dxfId="1117" priority="17" operator="greaterThan">
      <formula>0</formula>
    </cfRule>
    <cfRule type="cellIs" dxfId="1116" priority="18" operator="lessThan">
      <formula>0</formula>
    </cfRule>
    <cfRule type="cellIs" dxfId="1115" priority="19" operator="lessThan">
      <formula>0</formula>
    </cfRule>
  </conditionalFormatting>
  <conditionalFormatting sqref="K87:K91">
    <cfRule type="cellIs" dxfId="1114" priority="14" operator="greaterThan">
      <formula>0</formula>
    </cfRule>
    <cfRule type="cellIs" dxfId="1113" priority="15" operator="lessThan">
      <formula>0</formula>
    </cfRule>
    <cfRule type="cellIs" dxfId="1112" priority="16" operator="lessThan">
      <formula>0</formula>
    </cfRule>
  </conditionalFormatting>
  <conditionalFormatting sqref="N87:N91">
    <cfRule type="cellIs" dxfId="1111" priority="11" operator="greaterThan">
      <formula>0</formula>
    </cfRule>
    <cfRule type="cellIs" dxfId="1110" priority="12" operator="lessThan">
      <formula>0</formula>
    </cfRule>
    <cfRule type="cellIs" dxfId="1109" priority="13" operator="lessThan">
      <formula>0</formula>
    </cfRule>
  </conditionalFormatting>
  <conditionalFormatting sqref="Q87:Q91">
    <cfRule type="cellIs" dxfId="1108" priority="8" operator="greaterThan">
      <formula>0</formula>
    </cfRule>
    <cfRule type="cellIs" dxfId="1107" priority="9" operator="lessThan">
      <formula>0</formula>
    </cfRule>
    <cfRule type="cellIs" dxfId="1106" priority="10" operator="lessThan">
      <formula>0</formula>
    </cfRule>
  </conditionalFormatting>
  <conditionalFormatting sqref="T87:T91">
    <cfRule type="cellIs" dxfId="1105" priority="5" operator="greaterThan">
      <formula>0</formula>
    </cfRule>
    <cfRule type="cellIs" dxfId="1104" priority="6" operator="lessThan">
      <formula>0</formula>
    </cfRule>
    <cfRule type="cellIs" dxfId="1103" priority="7" operator="lessThan">
      <formula>0</formula>
    </cfRule>
  </conditionalFormatting>
  <conditionalFormatting sqref="W87:W91">
    <cfRule type="cellIs" dxfId="1102" priority="4" operator="lessThan">
      <formula>0</formula>
    </cfRule>
  </conditionalFormatting>
  <conditionalFormatting sqref="W87:W91">
    <cfRule type="cellIs" dxfId="1101" priority="1" operator="greaterThan">
      <formula>0</formula>
    </cfRule>
    <cfRule type="cellIs" dxfId="1100" priority="2" operator="lessThan">
      <formula>0</formula>
    </cfRule>
    <cfRule type="cellIs" dxfId="1099" priority="3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E15:T23 E58:T64 E82:T86 E29:T41 E28:H28 J28:T28 E66:T79 E65:H65 J65:T65 E87:V91 E25:T27 E24:Q24 S24:T24 E43:T57 E42:N42 P42:T4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3"/>
  <sheetViews>
    <sheetView topLeftCell="AG66" zoomScale="90" zoomScaleNormal="90" workbookViewId="0">
      <selection activeCell="N90" sqref="N90"/>
    </sheetView>
  </sheetViews>
  <sheetFormatPr baseColWidth="10" defaultRowHeight="12.75" x14ac:dyDescent="0.2"/>
  <cols>
    <col min="1" max="1" width="4.28515625" style="52" customWidth="1"/>
    <col min="2" max="2" width="90.5703125" style="52" customWidth="1"/>
    <col min="3" max="3" width="17.42578125" style="52" customWidth="1"/>
    <col min="4" max="5" width="16.85546875" style="52" customWidth="1"/>
    <col min="6" max="6" width="17.7109375" style="52" customWidth="1"/>
    <col min="7" max="7" width="18.140625" style="52" customWidth="1"/>
    <col min="8" max="8" width="16.85546875" style="52" customWidth="1"/>
    <col min="9" max="9" width="17.28515625" style="52" customWidth="1"/>
    <col min="10" max="10" width="17.5703125" style="52" customWidth="1"/>
    <col min="11" max="11" width="16.85546875" style="52" customWidth="1"/>
    <col min="12" max="12" width="17.140625" style="52" customWidth="1"/>
    <col min="13" max="13" width="18.28515625" style="52" customWidth="1"/>
    <col min="14" max="14" width="18.7109375" style="52" customWidth="1"/>
    <col min="15" max="15" width="18.28515625" style="52" customWidth="1"/>
    <col min="16" max="16" width="18.85546875" style="52" customWidth="1"/>
    <col min="17" max="17" width="16.85546875" style="52" customWidth="1"/>
    <col min="18" max="18" width="19" style="52" customWidth="1"/>
    <col min="19" max="19" width="17.7109375" style="52" customWidth="1"/>
    <col min="20" max="20" width="16.85546875" style="52" customWidth="1"/>
    <col min="21" max="21" width="18.85546875" style="52" customWidth="1"/>
    <col min="22" max="22" width="18.5703125" style="116" customWidth="1"/>
    <col min="23" max="23" width="16.85546875" style="52" customWidth="1"/>
    <col min="24" max="24" width="19" style="52" customWidth="1"/>
    <col min="25" max="25" width="17.7109375" style="52" customWidth="1"/>
    <col min="26" max="26" width="16.85546875" style="52" customWidth="1"/>
    <col min="27" max="27" width="18.85546875" style="52" customWidth="1"/>
    <col min="28" max="28" width="18.5703125" style="52" customWidth="1"/>
    <col min="29" max="29" width="16.85546875" style="52" customWidth="1"/>
    <col min="31" max="31" width="4.28515625" customWidth="1"/>
    <col min="32" max="32" width="84.85546875" customWidth="1"/>
    <col min="33" max="33" width="19.140625" customWidth="1"/>
    <col min="34" max="34" width="20" customWidth="1"/>
    <col min="35" max="35" width="16.85546875" style="52" customWidth="1"/>
    <col min="37" max="37" width="4.28515625" customWidth="1"/>
    <col min="38" max="38" width="84.85546875" customWidth="1"/>
    <col min="39" max="39" width="19.140625" customWidth="1"/>
    <col min="40" max="40" width="20" customWidth="1"/>
    <col min="41" max="41" width="16.85546875" style="52" customWidth="1"/>
  </cols>
  <sheetData>
    <row r="1" spans="1:41" ht="13.5" customHeight="1" thickBot="1" x14ac:dyDescent="0.25">
      <c r="A1" s="78"/>
      <c r="B1" s="242" t="s">
        <v>86</v>
      </c>
      <c r="C1" s="160" t="s">
        <v>2</v>
      </c>
      <c r="D1" s="161"/>
      <c r="E1" s="116"/>
      <c r="F1" s="162"/>
      <c r="G1" s="162"/>
      <c r="H1" s="116"/>
      <c r="I1" s="162"/>
      <c r="J1" s="162"/>
      <c r="K1" s="116"/>
      <c r="L1" s="162"/>
      <c r="M1" s="161"/>
      <c r="N1" s="116"/>
      <c r="O1" s="162"/>
      <c r="P1" s="162"/>
      <c r="Q1" s="116"/>
      <c r="R1" s="162"/>
      <c r="S1" s="162"/>
      <c r="T1" s="116"/>
      <c r="U1" s="162"/>
      <c r="W1" s="116"/>
      <c r="X1" s="162"/>
      <c r="Y1" s="162"/>
      <c r="Z1" s="116"/>
      <c r="AA1" s="162"/>
      <c r="AB1" s="163"/>
      <c r="AC1" s="116"/>
      <c r="AE1" s="78"/>
      <c r="AF1" s="234" t="s">
        <v>109</v>
      </c>
      <c r="AG1" s="6"/>
      <c r="AH1" s="79"/>
      <c r="AI1" s="116"/>
      <c r="AK1" s="78"/>
      <c r="AL1" s="234" t="s">
        <v>129</v>
      </c>
      <c r="AM1" s="6"/>
      <c r="AN1" s="79"/>
      <c r="AO1" s="116"/>
    </row>
    <row r="2" spans="1:41" ht="13.5" customHeight="1" thickBot="1" x14ac:dyDescent="0.25">
      <c r="A2" s="80"/>
      <c r="B2" s="243"/>
      <c r="C2" s="238">
        <v>22</v>
      </c>
      <c r="D2" s="238"/>
      <c r="E2" s="122" t="s">
        <v>179</v>
      </c>
      <c r="F2" s="238">
        <v>23</v>
      </c>
      <c r="G2" s="238"/>
      <c r="H2" s="122" t="s">
        <v>180</v>
      </c>
      <c r="I2" s="238">
        <v>24</v>
      </c>
      <c r="J2" s="238"/>
      <c r="K2" s="122" t="s">
        <v>181</v>
      </c>
      <c r="L2" s="238">
        <v>25</v>
      </c>
      <c r="M2" s="238"/>
      <c r="N2" s="122" t="s">
        <v>182</v>
      </c>
      <c r="O2" s="238">
        <v>26</v>
      </c>
      <c r="P2" s="238"/>
      <c r="Q2" s="122" t="s">
        <v>183</v>
      </c>
      <c r="R2" s="238">
        <v>27</v>
      </c>
      <c r="S2" s="238"/>
      <c r="T2" s="122" t="s">
        <v>184</v>
      </c>
      <c r="U2" s="238">
        <v>28</v>
      </c>
      <c r="V2" s="238"/>
      <c r="W2" s="122" t="s">
        <v>185</v>
      </c>
      <c r="X2" s="238">
        <v>29</v>
      </c>
      <c r="Y2" s="238"/>
      <c r="Z2" s="122" t="s">
        <v>179</v>
      </c>
      <c r="AA2" s="238">
        <v>30</v>
      </c>
      <c r="AB2" s="238"/>
      <c r="AC2" s="122" t="s">
        <v>180</v>
      </c>
      <c r="AE2" s="80"/>
      <c r="AF2" s="235"/>
      <c r="AG2" s="236"/>
      <c r="AH2" s="237"/>
      <c r="AI2" s="122"/>
      <c r="AK2" s="80"/>
      <c r="AL2" s="235"/>
      <c r="AM2" s="236"/>
      <c r="AN2" s="237"/>
      <c r="AO2" s="122"/>
    </row>
    <row r="3" spans="1:41" ht="13.5" thickBot="1" x14ac:dyDescent="0.25">
      <c r="A3" s="80"/>
      <c r="B3" s="191" t="s">
        <v>3</v>
      </c>
      <c r="C3" s="131" t="s">
        <v>1</v>
      </c>
      <c r="D3" s="130" t="s">
        <v>0</v>
      </c>
      <c r="E3" s="133" t="s">
        <v>153</v>
      </c>
      <c r="F3" s="131" t="s">
        <v>1</v>
      </c>
      <c r="G3" s="130" t="s">
        <v>0</v>
      </c>
      <c r="H3" s="133" t="s">
        <v>153</v>
      </c>
      <c r="I3" s="131" t="s">
        <v>1</v>
      </c>
      <c r="J3" s="130" t="s">
        <v>0</v>
      </c>
      <c r="K3" s="133" t="s">
        <v>153</v>
      </c>
      <c r="L3" s="131" t="s">
        <v>1</v>
      </c>
      <c r="M3" s="130" t="s">
        <v>0</v>
      </c>
      <c r="N3" s="133" t="s">
        <v>153</v>
      </c>
      <c r="O3" s="131" t="s">
        <v>1</v>
      </c>
      <c r="P3" s="130" t="s">
        <v>0</v>
      </c>
      <c r="Q3" s="133" t="s">
        <v>153</v>
      </c>
      <c r="R3" s="131" t="s">
        <v>1</v>
      </c>
      <c r="S3" s="130" t="s">
        <v>0</v>
      </c>
      <c r="T3" s="133" t="s">
        <v>153</v>
      </c>
      <c r="U3" s="131" t="s">
        <v>1</v>
      </c>
      <c r="V3" s="130" t="s">
        <v>0</v>
      </c>
      <c r="W3" s="133" t="s">
        <v>153</v>
      </c>
      <c r="X3" s="131" t="s">
        <v>1</v>
      </c>
      <c r="Y3" s="130" t="s">
        <v>0</v>
      </c>
      <c r="Z3" s="133" t="s">
        <v>153</v>
      </c>
      <c r="AA3" s="131" t="s">
        <v>1</v>
      </c>
      <c r="AB3" s="130" t="s">
        <v>0</v>
      </c>
      <c r="AC3" s="133" t="s">
        <v>153</v>
      </c>
      <c r="AE3" s="80"/>
      <c r="AF3" s="25" t="s">
        <v>3</v>
      </c>
      <c r="AG3" s="83" t="s">
        <v>1</v>
      </c>
      <c r="AH3" s="4" t="s">
        <v>0</v>
      </c>
      <c r="AI3" s="133" t="s">
        <v>153</v>
      </c>
      <c r="AK3" s="80"/>
      <c r="AL3" s="25" t="s">
        <v>3</v>
      </c>
      <c r="AM3" s="83" t="s">
        <v>1</v>
      </c>
      <c r="AN3" s="4" t="s">
        <v>0</v>
      </c>
      <c r="AO3" s="133" t="s">
        <v>153</v>
      </c>
    </row>
    <row r="4" spans="1:41" s="8" customFormat="1" ht="18" x14ac:dyDescent="0.25">
      <c r="A4" s="28" t="s">
        <v>8</v>
      </c>
      <c r="B4" s="165" t="s">
        <v>139</v>
      </c>
      <c r="C4" s="11"/>
      <c r="D4" s="125"/>
      <c r="E4" s="10"/>
      <c r="F4" s="11"/>
      <c r="G4" s="125"/>
      <c r="H4" s="10"/>
      <c r="I4" s="11"/>
      <c r="J4" s="125"/>
      <c r="K4" s="10"/>
      <c r="L4" s="11"/>
      <c r="M4" s="125"/>
      <c r="N4" s="10"/>
      <c r="O4" s="11"/>
      <c r="P4" s="125"/>
      <c r="Q4" s="10"/>
      <c r="R4" s="11"/>
      <c r="S4" s="125"/>
      <c r="T4" s="10"/>
      <c r="U4" s="11"/>
      <c r="V4" s="125"/>
      <c r="W4" s="10"/>
      <c r="X4" s="11"/>
      <c r="Y4" s="125"/>
      <c r="Z4" s="10"/>
      <c r="AA4" s="11"/>
      <c r="AB4" s="125"/>
      <c r="AC4" s="10"/>
      <c r="AE4" s="28" t="s">
        <v>8</v>
      </c>
      <c r="AF4" s="29" t="s">
        <v>139</v>
      </c>
      <c r="AG4" s="84"/>
      <c r="AH4" s="13"/>
      <c r="AI4" s="10"/>
      <c r="AK4" s="28" t="s">
        <v>8</v>
      </c>
      <c r="AL4" s="29" t="s">
        <v>139</v>
      </c>
      <c r="AM4" s="84"/>
      <c r="AN4" s="13"/>
      <c r="AO4" s="10"/>
    </row>
    <row r="5" spans="1:41" s="8" customFormat="1" ht="15" x14ac:dyDescent="0.25">
      <c r="A5" s="30" t="s">
        <v>9</v>
      </c>
      <c r="B5" s="166" t="s">
        <v>4</v>
      </c>
      <c r="C5" s="11"/>
      <c r="D5" s="125"/>
      <c r="E5" s="10"/>
      <c r="F5" s="11"/>
      <c r="G5" s="125"/>
      <c r="H5" s="10"/>
      <c r="I5" s="11"/>
      <c r="J5" s="125"/>
      <c r="K5" s="10"/>
      <c r="L5" s="11"/>
      <c r="M5" s="125"/>
      <c r="N5" s="10"/>
      <c r="O5" s="11"/>
      <c r="P5" s="125"/>
      <c r="Q5" s="10"/>
      <c r="R5" s="11"/>
      <c r="S5" s="125"/>
      <c r="T5" s="10"/>
      <c r="U5" s="11"/>
      <c r="V5" s="125"/>
      <c r="W5" s="10"/>
      <c r="X5" s="11"/>
      <c r="Y5" s="125"/>
      <c r="Z5" s="10"/>
      <c r="AA5" s="11"/>
      <c r="AB5" s="125"/>
      <c r="AC5" s="10"/>
      <c r="AE5" s="30" t="s">
        <v>9</v>
      </c>
      <c r="AF5" s="22" t="s">
        <v>4</v>
      </c>
      <c r="AG5" s="85"/>
      <c r="AH5" s="12"/>
      <c r="AI5" s="10"/>
      <c r="AK5" s="30" t="s">
        <v>9</v>
      </c>
      <c r="AL5" s="22" t="s">
        <v>4</v>
      </c>
      <c r="AM5" s="85"/>
      <c r="AN5" s="12"/>
      <c r="AO5" s="10"/>
    </row>
    <row r="6" spans="1:41" x14ac:dyDescent="0.2">
      <c r="A6" s="31" t="s">
        <v>10</v>
      </c>
      <c r="B6" s="167" t="s">
        <v>84</v>
      </c>
      <c r="C6" s="107"/>
      <c r="D6" s="126"/>
      <c r="E6" s="106"/>
      <c r="F6" s="108"/>
      <c r="G6" s="126"/>
      <c r="H6" s="106"/>
      <c r="I6" s="108"/>
      <c r="J6" s="126"/>
      <c r="K6" s="106"/>
      <c r="L6" s="108"/>
      <c r="M6" s="126"/>
      <c r="N6" s="106"/>
      <c r="O6" s="108"/>
      <c r="P6" s="126"/>
      <c r="Q6" s="106"/>
      <c r="R6" s="108"/>
      <c r="S6" s="126"/>
      <c r="T6" s="106"/>
      <c r="U6" s="108"/>
      <c r="V6" s="126"/>
      <c r="W6" s="106"/>
      <c r="X6" s="108"/>
      <c r="Y6" s="126"/>
      <c r="Z6" s="106"/>
      <c r="AA6" s="108"/>
      <c r="AB6" s="126"/>
      <c r="AC6" s="106"/>
      <c r="AE6" s="31" t="s">
        <v>10</v>
      </c>
      <c r="AF6" s="23" t="s">
        <v>84</v>
      </c>
      <c r="AG6" s="86">
        <f>SUM(C7:C10)+SUM(F7:F10)+SUM(I7:I10)+SUM(L7:L10)+SUM(O7:O10)+SUM(R7:R10)+SUM(U7:U10)+SUM(X7:X10)+SUM(AA7:AA10)</f>
        <v>118420</v>
      </c>
      <c r="AH6" s="103">
        <f>SUM(D7:D10)+SUM(G7:G10)+SUM(J7:J10)+SUM(M7:M10)+SUM(P7:P10)+SUM(S7:S10)+SUM(V7:V10)+SUM(Y7:Y10)+SUM(AB7:AB10)</f>
        <v>0</v>
      </c>
      <c r="AI6" s="187">
        <f>AH6-AG6</f>
        <v>-118420</v>
      </c>
      <c r="AK6" s="31" t="s">
        <v>10</v>
      </c>
      <c r="AL6" s="23" t="s">
        <v>84</v>
      </c>
      <c r="AM6" s="86">
        <f>'1-7'!AA6+'8-14'!AA6+'15-21'!AA6+'22-30'!AG6</f>
        <v>271370</v>
      </c>
      <c r="AN6" s="103">
        <f>'1-7'!AB6+'8-14'!AB6+'15-21'!AB6+'22-30'!AH6</f>
        <v>51150</v>
      </c>
      <c r="AO6" s="7">
        <f>AN6-AM6</f>
        <v>-220220</v>
      </c>
    </row>
    <row r="7" spans="1:41" x14ac:dyDescent="0.2">
      <c r="A7" s="31"/>
      <c r="B7" s="167" t="s">
        <v>87</v>
      </c>
      <c r="C7" s="109"/>
      <c r="D7" s="127"/>
      <c r="E7" s="7">
        <f>D7-C7</f>
        <v>0</v>
      </c>
      <c r="F7" s="109"/>
      <c r="G7" s="127"/>
      <c r="H7" s="7">
        <f>G7-F7</f>
        <v>0</v>
      </c>
      <c r="I7" s="109"/>
      <c r="J7" s="127"/>
      <c r="K7" s="7">
        <f>J7-I7</f>
        <v>0</v>
      </c>
      <c r="L7" s="109"/>
      <c r="M7" s="127"/>
      <c r="N7" s="7">
        <f>M7-L7</f>
        <v>0</v>
      </c>
      <c r="O7" s="3">
        <v>21420</v>
      </c>
      <c r="P7" s="127"/>
      <c r="Q7" s="7">
        <f>P7-O7</f>
        <v>-21420</v>
      </c>
      <c r="R7" s="109"/>
      <c r="S7" s="127"/>
      <c r="T7" s="7">
        <f>S7-R7</f>
        <v>0</v>
      </c>
      <c r="U7" s="109"/>
      <c r="V7" s="127"/>
      <c r="W7" s="7">
        <f>V7-U7</f>
        <v>0</v>
      </c>
      <c r="X7" s="109"/>
      <c r="Y7" s="127"/>
      <c r="Z7" s="7">
        <f>Y7-X7</f>
        <v>0</v>
      </c>
      <c r="AA7" s="109"/>
      <c r="AB7" s="127"/>
      <c r="AC7" s="7">
        <f>AB7-AA7</f>
        <v>0</v>
      </c>
      <c r="AE7" s="31"/>
      <c r="AF7" s="23"/>
      <c r="AG7" s="86"/>
      <c r="AH7" s="41"/>
      <c r="AI7" s="7"/>
      <c r="AK7" s="31"/>
      <c r="AL7" s="23"/>
      <c r="AM7" s="86"/>
      <c r="AN7" s="41"/>
      <c r="AO7" s="7"/>
    </row>
    <row r="8" spans="1:41" x14ac:dyDescent="0.2">
      <c r="A8" s="31"/>
      <c r="B8" s="167" t="s">
        <v>88</v>
      </c>
      <c r="C8" s="109"/>
      <c r="D8" s="127"/>
      <c r="E8" s="7">
        <f t="shared" ref="E8:E15" si="0">D8-C8</f>
        <v>0</v>
      </c>
      <c r="F8" s="109"/>
      <c r="G8" s="127"/>
      <c r="H8" s="7">
        <f t="shared" ref="H8:H15" si="1">G8-F8</f>
        <v>0</v>
      </c>
      <c r="I8" s="3">
        <v>25600</v>
      </c>
      <c r="J8" s="127"/>
      <c r="K8" s="7">
        <f t="shared" ref="K8:K15" si="2">J8-I8</f>
        <v>-25600</v>
      </c>
      <c r="L8" s="109"/>
      <c r="M8" s="127"/>
      <c r="N8" s="7">
        <f t="shared" ref="N8:N15" si="3">M8-L8</f>
        <v>0</v>
      </c>
      <c r="O8" s="109"/>
      <c r="P8" s="127"/>
      <c r="Q8" s="7">
        <f t="shared" ref="Q8:Q15" si="4">P8-O8</f>
        <v>0</v>
      </c>
      <c r="R8" s="109"/>
      <c r="S8" s="127"/>
      <c r="T8" s="7">
        <f t="shared" ref="T8:T15" si="5">S8-R8</f>
        <v>0</v>
      </c>
      <c r="U8" s="109"/>
      <c r="V8" s="127"/>
      <c r="W8" s="7">
        <f t="shared" ref="W8:W15" si="6">V8-U8</f>
        <v>0</v>
      </c>
      <c r="X8" s="109"/>
      <c r="Y8" s="127"/>
      <c r="Z8" s="7">
        <f t="shared" ref="Z8:Z15" si="7">Y8-X8</f>
        <v>0</v>
      </c>
      <c r="AA8" s="109"/>
      <c r="AB8" s="127"/>
      <c r="AC8" s="7">
        <f t="shared" ref="AC8:AC15" si="8">AB8-AA8</f>
        <v>0</v>
      </c>
      <c r="AE8" s="31"/>
      <c r="AF8" s="23"/>
      <c r="AG8" s="86"/>
      <c r="AH8" s="41"/>
      <c r="AI8" s="7"/>
      <c r="AK8" s="31"/>
      <c r="AL8" s="23"/>
      <c r="AM8" s="86"/>
      <c r="AN8" s="41"/>
      <c r="AO8" s="7"/>
    </row>
    <row r="9" spans="1:41" x14ac:dyDescent="0.2">
      <c r="A9" s="31"/>
      <c r="B9" s="167" t="s">
        <v>89</v>
      </c>
      <c r="C9" s="109"/>
      <c r="D9" s="127"/>
      <c r="E9" s="7">
        <f t="shared" si="0"/>
        <v>0</v>
      </c>
      <c r="F9" s="109"/>
      <c r="G9" s="127"/>
      <c r="H9" s="7">
        <f t="shared" si="1"/>
        <v>0</v>
      </c>
      <c r="I9" s="109"/>
      <c r="J9" s="127"/>
      <c r="K9" s="7">
        <f t="shared" si="2"/>
        <v>0</v>
      </c>
      <c r="L9" s="3">
        <v>71400</v>
      </c>
      <c r="M9" s="127"/>
      <c r="N9" s="7">
        <f t="shared" si="3"/>
        <v>-71400</v>
      </c>
      <c r="O9" s="109"/>
      <c r="P9" s="127"/>
      <c r="Q9" s="7">
        <f t="shared" si="4"/>
        <v>0</v>
      </c>
      <c r="R9" s="109"/>
      <c r="S9" s="127"/>
      <c r="T9" s="7">
        <f t="shared" si="5"/>
        <v>0</v>
      </c>
      <c r="U9" s="109"/>
      <c r="V9" s="127"/>
      <c r="W9" s="7">
        <f t="shared" si="6"/>
        <v>0</v>
      </c>
      <c r="X9" s="109"/>
      <c r="Y9" s="127"/>
      <c r="Z9" s="7">
        <f t="shared" si="7"/>
        <v>0</v>
      </c>
      <c r="AA9" s="109"/>
      <c r="AB9" s="127"/>
      <c r="AC9" s="7">
        <f t="shared" si="8"/>
        <v>0</v>
      </c>
      <c r="AE9" s="31"/>
      <c r="AF9" s="23"/>
      <c r="AG9" s="86"/>
      <c r="AH9" s="41"/>
      <c r="AI9" s="7"/>
      <c r="AK9" s="31"/>
      <c r="AL9" s="23"/>
      <c r="AM9" s="86"/>
      <c r="AN9" s="41"/>
      <c r="AO9" s="7"/>
    </row>
    <row r="10" spans="1:41" x14ac:dyDescent="0.2">
      <c r="A10" s="31"/>
      <c r="B10" s="167" t="s">
        <v>90</v>
      </c>
      <c r="C10" s="109"/>
      <c r="D10" s="127"/>
      <c r="E10" s="7">
        <f t="shared" si="0"/>
        <v>0</v>
      </c>
      <c r="F10" s="109"/>
      <c r="G10" s="127"/>
      <c r="H10" s="7">
        <f t="shared" si="1"/>
        <v>0</v>
      </c>
      <c r="I10" s="109"/>
      <c r="J10" s="127"/>
      <c r="K10" s="7">
        <f t="shared" si="2"/>
        <v>0</v>
      </c>
      <c r="L10" s="109"/>
      <c r="M10" s="127"/>
      <c r="N10" s="7">
        <f t="shared" si="3"/>
        <v>0</v>
      </c>
      <c r="O10" s="109"/>
      <c r="P10" s="127"/>
      <c r="Q10" s="7">
        <f t="shared" si="4"/>
        <v>0</v>
      </c>
      <c r="R10" s="109"/>
      <c r="S10" s="127"/>
      <c r="T10" s="7">
        <f t="shared" si="5"/>
        <v>0</v>
      </c>
      <c r="U10" s="109"/>
      <c r="V10" s="127"/>
      <c r="W10" s="7">
        <f t="shared" si="6"/>
        <v>0</v>
      </c>
      <c r="X10" s="109"/>
      <c r="Y10" s="127"/>
      <c r="Z10" s="7">
        <f t="shared" si="7"/>
        <v>0</v>
      </c>
      <c r="AA10" s="109"/>
      <c r="AB10" s="127"/>
      <c r="AC10" s="7">
        <f t="shared" si="8"/>
        <v>0</v>
      </c>
      <c r="AE10" s="31"/>
      <c r="AF10" s="23"/>
      <c r="AG10" s="86"/>
      <c r="AH10" s="41"/>
      <c r="AI10" s="7"/>
      <c r="AK10" s="31"/>
      <c r="AL10" s="23"/>
      <c r="AM10" s="86"/>
      <c r="AN10" s="41"/>
      <c r="AO10" s="7"/>
    </row>
    <row r="11" spans="1:41" x14ac:dyDescent="0.2">
      <c r="A11" s="31" t="s">
        <v>11</v>
      </c>
      <c r="B11" s="167" t="s">
        <v>113</v>
      </c>
      <c r="C11" s="109"/>
      <c r="D11" s="127"/>
      <c r="E11" s="7">
        <f t="shared" si="0"/>
        <v>0</v>
      </c>
      <c r="F11" s="109"/>
      <c r="G11" s="127"/>
      <c r="H11" s="7">
        <f t="shared" si="1"/>
        <v>0</v>
      </c>
      <c r="I11" s="109"/>
      <c r="J11" s="127"/>
      <c r="K11" s="7">
        <f t="shared" si="2"/>
        <v>0</v>
      </c>
      <c r="L11" s="109"/>
      <c r="M11" s="127"/>
      <c r="N11" s="7">
        <f t="shared" si="3"/>
        <v>0</v>
      </c>
      <c r="O11" s="109"/>
      <c r="P11" s="127"/>
      <c r="Q11" s="7">
        <f t="shared" si="4"/>
        <v>0</v>
      </c>
      <c r="R11" s="109"/>
      <c r="S11" s="127"/>
      <c r="T11" s="7">
        <f t="shared" si="5"/>
        <v>0</v>
      </c>
      <c r="U11" s="109"/>
      <c r="V11" s="127"/>
      <c r="W11" s="7">
        <f t="shared" si="6"/>
        <v>0</v>
      </c>
      <c r="X11" s="109"/>
      <c r="Y11" s="127"/>
      <c r="Z11" s="7">
        <f t="shared" si="7"/>
        <v>0</v>
      </c>
      <c r="AA11" s="109"/>
      <c r="AB11" s="127"/>
      <c r="AC11" s="7">
        <f t="shared" si="8"/>
        <v>0</v>
      </c>
      <c r="AE11" s="31" t="s">
        <v>11</v>
      </c>
      <c r="AF11" s="23" t="s">
        <v>113</v>
      </c>
      <c r="AG11" s="86">
        <f t="shared" ref="AG11:AH14" si="9">C11+F11+I11+L11+O11+R11+U11+X11+AA11</f>
        <v>0</v>
      </c>
      <c r="AH11" s="103">
        <f t="shared" si="9"/>
        <v>0</v>
      </c>
      <c r="AI11" s="7">
        <f t="shared" ref="AI11:AI15" si="10">AH11-AG11</f>
        <v>0</v>
      </c>
      <c r="AK11" s="31" t="s">
        <v>11</v>
      </c>
      <c r="AL11" s="23" t="s">
        <v>113</v>
      </c>
      <c r="AM11" s="86">
        <f>'1-7'!AA11+'8-14'!AA11+'15-21'!AA11+'22-30'!AG11</f>
        <v>0</v>
      </c>
      <c r="AN11" s="103">
        <f>'1-7'!AB11+'8-14'!AB11+'15-21'!AB11+'22-30'!AH11</f>
        <v>0</v>
      </c>
      <c r="AO11" s="7">
        <f t="shared" ref="AO11:AO15" si="11">AN11-AM11</f>
        <v>0</v>
      </c>
    </row>
    <row r="12" spans="1:41" x14ac:dyDescent="0.2">
      <c r="A12" s="31" t="s">
        <v>12</v>
      </c>
      <c r="B12" s="167" t="s">
        <v>13</v>
      </c>
      <c r="C12" s="109"/>
      <c r="D12" s="127"/>
      <c r="E12" s="7">
        <f t="shared" si="0"/>
        <v>0</v>
      </c>
      <c r="F12" s="109"/>
      <c r="G12" s="127"/>
      <c r="H12" s="7">
        <f t="shared" si="1"/>
        <v>0</v>
      </c>
      <c r="I12" s="109"/>
      <c r="J12" s="127"/>
      <c r="K12" s="7">
        <f t="shared" si="2"/>
        <v>0</v>
      </c>
      <c r="L12" s="109"/>
      <c r="M12" s="127"/>
      <c r="N12" s="7">
        <f t="shared" si="3"/>
        <v>0</v>
      </c>
      <c r="O12" s="109"/>
      <c r="P12" s="127"/>
      <c r="Q12" s="7">
        <f t="shared" si="4"/>
        <v>0</v>
      </c>
      <c r="R12" s="109"/>
      <c r="S12" s="127"/>
      <c r="T12" s="7">
        <f t="shared" si="5"/>
        <v>0</v>
      </c>
      <c r="U12" s="109"/>
      <c r="V12" s="127"/>
      <c r="W12" s="7">
        <f t="shared" si="6"/>
        <v>0</v>
      </c>
      <c r="X12" s="109"/>
      <c r="Y12" s="127"/>
      <c r="Z12" s="7">
        <f t="shared" si="7"/>
        <v>0</v>
      </c>
      <c r="AA12" s="109"/>
      <c r="AB12" s="127"/>
      <c r="AC12" s="7">
        <f t="shared" si="8"/>
        <v>0</v>
      </c>
      <c r="AE12" s="31" t="s">
        <v>12</v>
      </c>
      <c r="AF12" s="23" t="s">
        <v>13</v>
      </c>
      <c r="AG12" s="86">
        <f t="shared" si="9"/>
        <v>0</v>
      </c>
      <c r="AH12" s="103">
        <f t="shared" si="9"/>
        <v>0</v>
      </c>
      <c r="AI12" s="7">
        <f t="shared" si="10"/>
        <v>0</v>
      </c>
      <c r="AK12" s="31" t="s">
        <v>12</v>
      </c>
      <c r="AL12" s="23" t="s">
        <v>13</v>
      </c>
      <c r="AM12" s="86">
        <f>'1-7'!AA12+'8-14'!AA12+'15-21'!AA12+'22-30'!AG12</f>
        <v>0</v>
      </c>
      <c r="AN12" s="103">
        <f>'1-7'!AB12+'8-14'!AB12+'15-21'!AB12+'22-30'!AH12</f>
        <v>0</v>
      </c>
      <c r="AO12" s="7">
        <f t="shared" si="11"/>
        <v>0</v>
      </c>
    </row>
    <row r="13" spans="1:41" x14ac:dyDescent="0.2">
      <c r="A13" s="31" t="s">
        <v>14</v>
      </c>
      <c r="B13" s="167" t="s">
        <v>85</v>
      </c>
      <c r="C13" s="109"/>
      <c r="D13" s="3"/>
      <c r="E13" s="7">
        <f t="shared" si="0"/>
        <v>0</v>
      </c>
      <c r="F13" s="109"/>
      <c r="G13" s="3"/>
      <c r="H13" s="7">
        <f t="shared" si="1"/>
        <v>0</v>
      </c>
      <c r="I13" s="109"/>
      <c r="J13" s="3"/>
      <c r="K13" s="7">
        <f t="shared" si="2"/>
        <v>0</v>
      </c>
      <c r="L13" s="109"/>
      <c r="M13" s="3"/>
      <c r="N13" s="7">
        <f t="shared" si="3"/>
        <v>0</v>
      </c>
      <c r="O13" s="109"/>
      <c r="P13" s="3"/>
      <c r="Q13" s="7">
        <f t="shared" si="4"/>
        <v>0</v>
      </c>
      <c r="R13" s="109"/>
      <c r="S13" s="3"/>
      <c r="T13" s="7">
        <f t="shared" si="5"/>
        <v>0</v>
      </c>
      <c r="U13" s="109"/>
      <c r="V13" s="3"/>
      <c r="W13" s="7">
        <f t="shared" si="6"/>
        <v>0</v>
      </c>
      <c r="X13" s="109"/>
      <c r="Y13" s="3"/>
      <c r="Z13" s="7">
        <f t="shared" si="7"/>
        <v>0</v>
      </c>
      <c r="AA13" s="109"/>
      <c r="AB13" s="3"/>
      <c r="AC13" s="7">
        <f t="shared" si="8"/>
        <v>0</v>
      </c>
      <c r="AE13" s="31" t="s">
        <v>14</v>
      </c>
      <c r="AF13" s="23" t="s">
        <v>85</v>
      </c>
      <c r="AG13" s="86">
        <f t="shared" si="9"/>
        <v>0</v>
      </c>
      <c r="AH13" s="103">
        <f t="shared" si="9"/>
        <v>0</v>
      </c>
      <c r="AI13" s="7">
        <f t="shared" si="10"/>
        <v>0</v>
      </c>
      <c r="AK13" s="31" t="s">
        <v>14</v>
      </c>
      <c r="AL13" s="23" t="s">
        <v>85</v>
      </c>
      <c r="AM13" s="86">
        <f>'1-7'!AA13+'8-14'!AA13+'15-21'!AA13+'22-30'!AG13</f>
        <v>0</v>
      </c>
      <c r="AN13" s="103">
        <f>'1-7'!AB13+'8-14'!AB13+'15-21'!AB13+'22-30'!AH13</f>
        <v>0</v>
      </c>
      <c r="AO13" s="7">
        <f t="shared" si="11"/>
        <v>0</v>
      </c>
    </row>
    <row r="14" spans="1:41" x14ac:dyDescent="0.2">
      <c r="A14" s="31" t="s">
        <v>16</v>
      </c>
      <c r="B14" s="167" t="s">
        <v>6</v>
      </c>
      <c r="C14" s="109"/>
      <c r="D14" s="3"/>
      <c r="E14" s="7">
        <f t="shared" si="0"/>
        <v>0</v>
      </c>
      <c r="F14" s="109"/>
      <c r="G14" s="3"/>
      <c r="H14" s="7">
        <f t="shared" si="1"/>
        <v>0</v>
      </c>
      <c r="I14" s="109"/>
      <c r="J14" s="3"/>
      <c r="K14" s="7">
        <f t="shared" si="2"/>
        <v>0</v>
      </c>
      <c r="L14" s="109"/>
      <c r="M14" s="3"/>
      <c r="N14" s="7">
        <f t="shared" si="3"/>
        <v>0</v>
      </c>
      <c r="O14" s="109"/>
      <c r="P14" s="3"/>
      <c r="Q14" s="7">
        <f t="shared" si="4"/>
        <v>0</v>
      </c>
      <c r="R14" s="109"/>
      <c r="S14" s="3"/>
      <c r="T14" s="7">
        <f t="shared" si="5"/>
        <v>0</v>
      </c>
      <c r="U14" s="109"/>
      <c r="V14" s="3"/>
      <c r="W14" s="7">
        <f t="shared" si="6"/>
        <v>0</v>
      </c>
      <c r="X14" s="109"/>
      <c r="Y14" s="3"/>
      <c r="Z14" s="7">
        <f t="shared" si="7"/>
        <v>0</v>
      </c>
      <c r="AA14" s="109"/>
      <c r="AB14" s="3"/>
      <c r="AC14" s="7">
        <f t="shared" si="8"/>
        <v>0</v>
      </c>
      <c r="AE14" s="31" t="s">
        <v>16</v>
      </c>
      <c r="AF14" s="23" t="s">
        <v>6</v>
      </c>
      <c r="AG14" s="86">
        <f t="shared" si="9"/>
        <v>0</v>
      </c>
      <c r="AH14" s="103">
        <f t="shared" si="9"/>
        <v>0</v>
      </c>
      <c r="AI14" s="7">
        <f t="shared" si="10"/>
        <v>0</v>
      </c>
      <c r="AK14" s="31" t="s">
        <v>16</v>
      </c>
      <c r="AL14" s="23" t="s">
        <v>6</v>
      </c>
      <c r="AM14" s="86">
        <f>'1-7'!AA14+'8-14'!AA14+'15-21'!AA14+'22-30'!AG14</f>
        <v>0</v>
      </c>
      <c r="AN14" s="103">
        <f>'1-7'!AB14+'8-14'!AB14+'15-21'!AB14+'22-30'!AH14</f>
        <v>0</v>
      </c>
      <c r="AO14" s="7">
        <f t="shared" si="11"/>
        <v>0</v>
      </c>
    </row>
    <row r="15" spans="1:41" s="8" customFormat="1" ht="15" x14ac:dyDescent="0.25">
      <c r="A15" s="32" t="s">
        <v>17</v>
      </c>
      <c r="B15" s="168" t="s">
        <v>140</v>
      </c>
      <c r="C15" s="110">
        <f>SUM(C6:C14)</f>
        <v>0</v>
      </c>
      <c r="D15" s="110">
        <f t="shared" ref="D15:V15" si="12">SUM(D6:D14)</f>
        <v>0</v>
      </c>
      <c r="E15" s="155">
        <f t="shared" si="0"/>
        <v>0</v>
      </c>
      <c r="F15" s="110">
        <f t="shared" si="12"/>
        <v>0</v>
      </c>
      <c r="G15" s="110">
        <f t="shared" si="12"/>
        <v>0</v>
      </c>
      <c r="H15" s="155">
        <f t="shared" si="1"/>
        <v>0</v>
      </c>
      <c r="I15" s="110">
        <f t="shared" si="12"/>
        <v>25600</v>
      </c>
      <c r="J15" s="110">
        <f t="shared" si="12"/>
        <v>0</v>
      </c>
      <c r="K15" s="155">
        <f t="shared" si="2"/>
        <v>-25600</v>
      </c>
      <c r="L15" s="110">
        <f t="shared" si="12"/>
        <v>71400</v>
      </c>
      <c r="M15" s="110">
        <f t="shared" si="12"/>
        <v>0</v>
      </c>
      <c r="N15" s="155">
        <f t="shared" si="3"/>
        <v>-71400</v>
      </c>
      <c r="O15" s="110">
        <f t="shared" si="12"/>
        <v>21420</v>
      </c>
      <c r="P15" s="110">
        <f t="shared" si="12"/>
        <v>0</v>
      </c>
      <c r="Q15" s="155">
        <f t="shared" si="4"/>
        <v>-21420</v>
      </c>
      <c r="R15" s="110">
        <f t="shared" si="12"/>
        <v>0</v>
      </c>
      <c r="S15" s="110">
        <f t="shared" si="12"/>
        <v>0</v>
      </c>
      <c r="T15" s="155">
        <f t="shared" si="5"/>
        <v>0</v>
      </c>
      <c r="U15" s="110">
        <f t="shared" si="12"/>
        <v>0</v>
      </c>
      <c r="V15" s="110">
        <f t="shared" si="12"/>
        <v>0</v>
      </c>
      <c r="W15" s="155">
        <f t="shared" si="6"/>
        <v>0</v>
      </c>
      <c r="X15" s="110">
        <f t="shared" ref="X15:AB15" si="13">SUM(X6:X14)</f>
        <v>0</v>
      </c>
      <c r="Y15" s="110">
        <f t="shared" si="13"/>
        <v>0</v>
      </c>
      <c r="Z15" s="155">
        <f t="shared" si="7"/>
        <v>0</v>
      </c>
      <c r="AA15" s="110">
        <f t="shared" si="13"/>
        <v>0</v>
      </c>
      <c r="AB15" s="110">
        <f t="shared" si="13"/>
        <v>0</v>
      </c>
      <c r="AC15" s="155">
        <f t="shared" si="8"/>
        <v>0</v>
      </c>
      <c r="AE15" s="32" t="s">
        <v>17</v>
      </c>
      <c r="AF15" s="24" t="s">
        <v>140</v>
      </c>
      <c r="AG15" s="50">
        <f t="shared" ref="AG15:AH15" si="14">SUM(AG6:AG14)</f>
        <v>118420</v>
      </c>
      <c r="AH15" s="82">
        <f t="shared" si="14"/>
        <v>0</v>
      </c>
      <c r="AI15" s="155">
        <f t="shared" si="10"/>
        <v>-118420</v>
      </c>
      <c r="AK15" s="32" t="s">
        <v>17</v>
      </c>
      <c r="AL15" s="24" t="s">
        <v>140</v>
      </c>
      <c r="AM15" s="50">
        <f t="shared" ref="AM15:AN15" si="15">SUM(AM6:AM14)</f>
        <v>271370</v>
      </c>
      <c r="AN15" s="82">
        <f t="shared" si="15"/>
        <v>51150</v>
      </c>
      <c r="AO15" s="155">
        <f t="shared" si="11"/>
        <v>-220220</v>
      </c>
    </row>
    <row r="16" spans="1:41" s="8" customFormat="1" ht="15" x14ac:dyDescent="0.25">
      <c r="A16" s="30" t="s">
        <v>18</v>
      </c>
      <c r="B16" s="166" t="s">
        <v>5</v>
      </c>
      <c r="C16" s="11"/>
      <c r="D16" s="11"/>
      <c r="E16" s="117"/>
      <c r="F16" s="11"/>
      <c r="G16" s="11"/>
      <c r="H16" s="117"/>
      <c r="I16" s="11"/>
      <c r="J16" s="11"/>
      <c r="K16" s="117"/>
      <c r="L16" s="11"/>
      <c r="M16" s="11"/>
      <c r="N16" s="117"/>
      <c r="O16" s="11"/>
      <c r="P16" s="11"/>
      <c r="Q16" s="117"/>
      <c r="R16" s="11"/>
      <c r="S16" s="11"/>
      <c r="T16" s="117"/>
      <c r="U16" s="11"/>
      <c r="V16" s="11"/>
      <c r="W16" s="117"/>
      <c r="X16" s="11"/>
      <c r="Y16" s="11"/>
      <c r="Z16" s="117"/>
      <c r="AA16" s="11"/>
      <c r="AB16" s="11"/>
      <c r="AC16" s="117"/>
      <c r="AE16" s="30" t="s">
        <v>18</v>
      </c>
      <c r="AF16" s="22" t="s">
        <v>5</v>
      </c>
      <c r="AG16" s="85"/>
      <c r="AH16" s="33"/>
      <c r="AI16" s="117"/>
      <c r="AK16" s="30" t="s">
        <v>18</v>
      </c>
      <c r="AL16" s="22" t="s">
        <v>5</v>
      </c>
      <c r="AM16" s="85"/>
      <c r="AN16" s="33"/>
      <c r="AO16" s="117"/>
    </row>
    <row r="17" spans="1:41" x14ac:dyDescent="0.2">
      <c r="A17" s="34" t="s">
        <v>19</v>
      </c>
      <c r="B17" s="169" t="s">
        <v>111</v>
      </c>
      <c r="C17" s="107"/>
      <c r="D17" s="126"/>
      <c r="E17" s="106"/>
      <c r="F17" s="108"/>
      <c r="G17" s="126"/>
      <c r="H17" s="106"/>
      <c r="I17" s="108"/>
      <c r="J17" s="126"/>
      <c r="K17" s="106"/>
      <c r="L17" s="108"/>
      <c r="M17" s="126"/>
      <c r="N17" s="106"/>
      <c r="O17" s="108"/>
      <c r="P17" s="126"/>
      <c r="Q17" s="106"/>
      <c r="R17" s="108"/>
      <c r="S17" s="126"/>
      <c r="T17" s="106"/>
      <c r="U17" s="108"/>
      <c r="V17" s="126"/>
      <c r="W17" s="106"/>
      <c r="X17" s="108"/>
      <c r="Y17" s="126"/>
      <c r="Z17" s="106"/>
      <c r="AA17" s="108"/>
      <c r="AB17" s="126"/>
      <c r="AC17" s="106"/>
      <c r="AE17" s="34" t="s">
        <v>19</v>
      </c>
      <c r="AF17" s="15" t="s">
        <v>111</v>
      </c>
      <c r="AG17" s="87">
        <f>SUM(C18:C29)+SUM(F18:F29)+SUM(I18:I29)+SUM(L18:L29)+SUM(O18:O29)+SUM(R18:R29)+SUM(U18:U29)+SUM(X18:X29)+SUM(AA18:AA29)</f>
        <v>32000</v>
      </c>
      <c r="AH17" s="104">
        <f>SUM(D18:D29)+SUM(G18:G29)+SUM(J18:J29)+SUM(M18:M29)+SUM(P18:P29)+SUM(S18:S29)+SUM(V18:V29)+SUM(Y18:Y29)+SUM(AB18:AB29)</f>
        <v>0</v>
      </c>
      <c r="AI17" s="187">
        <f>AH17-AG17</f>
        <v>-32000</v>
      </c>
      <c r="AK17" s="34" t="s">
        <v>19</v>
      </c>
      <c r="AL17" s="15" t="s">
        <v>111</v>
      </c>
      <c r="AM17" s="87">
        <f>'1-7'!AA17+'8-14'!AA17+'15-21'!AA17+'22-30'!AG17</f>
        <v>241325</v>
      </c>
      <c r="AN17" s="104">
        <f>'1-7'!AB17+'8-14'!AB17+'15-21'!AB17+'22-30'!AH17</f>
        <v>63250</v>
      </c>
      <c r="AO17" s="7">
        <f>AN17-AM17</f>
        <v>-178075</v>
      </c>
    </row>
    <row r="18" spans="1:41" x14ac:dyDescent="0.2">
      <c r="A18" s="34"/>
      <c r="B18" s="169" t="s">
        <v>92</v>
      </c>
      <c r="C18" s="3"/>
      <c r="D18" s="3"/>
      <c r="E18" s="2">
        <f>D18-C18</f>
        <v>0</v>
      </c>
      <c r="F18" s="3"/>
      <c r="G18" s="3"/>
      <c r="H18" s="2">
        <f>G18-F18</f>
        <v>0</v>
      </c>
      <c r="I18" s="3"/>
      <c r="J18" s="3"/>
      <c r="K18" s="2">
        <f>J18-I18</f>
        <v>0</v>
      </c>
      <c r="L18" s="3"/>
      <c r="M18" s="3"/>
      <c r="N18" s="2">
        <f>M18-L18</f>
        <v>0</v>
      </c>
      <c r="O18" s="3"/>
      <c r="P18" s="3"/>
      <c r="Q18" s="2">
        <f>P18-O18</f>
        <v>0</v>
      </c>
      <c r="R18" s="3"/>
      <c r="S18" s="3"/>
      <c r="T18" s="2">
        <f>S18-R18</f>
        <v>0</v>
      </c>
      <c r="U18" s="3"/>
      <c r="V18" s="3"/>
      <c r="W18" s="2">
        <f>V18-U18</f>
        <v>0</v>
      </c>
      <c r="X18" s="3"/>
      <c r="Y18" s="3"/>
      <c r="Z18" s="2">
        <f>Y18-X18</f>
        <v>0</v>
      </c>
      <c r="AA18" s="3"/>
      <c r="AB18" s="3"/>
      <c r="AC18" s="2">
        <f>AB18-AA18</f>
        <v>0</v>
      </c>
      <c r="AE18" s="34"/>
      <c r="AF18" s="15"/>
      <c r="AG18" s="87"/>
      <c r="AH18" s="5"/>
      <c r="AI18" s="2"/>
      <c r="AK18" s="34"/>
      <c r="AL18" s="15"/>
      <c r="AM18" s="87"/>
      <c r="AN18" s="5"/>
      <c r="AO18" s="2"/>
    </row>
    <row r="19" spans="1:41" x14ac:dyDescent="0.2">
      <c r="A19" s="34"/>
      <c r="B19" s="169" t="s">
        <v>93</v>
      </c>
      <c r="C19" s="3"/>
      <c r="D19" s="3"/>
      <c r="E19" s="2">
        <f t="shared" ref="E19:E29" si="16">D19-C19</f>
        <v>0</v>
      </c>
      <c r="F19" s="3"/>
      <c r="G19" s="3"/>
      <c r="H19" s="2">
        <f t="shared" ref="H19:H29" si="17">G19-F19</f>
        <v>0</v>
      </c>
      <c r="I19" s="3"/>
      <c r="J19" s="3"/>
      <c r="K19" s="2">
        <f t="shared" ref="K19:K29" si="18">J19-I19</f>
        <v>0</v>
      </c>
      <c r="L19" s="3"/>
      <c r="M19" s="3"/>
      <c r="N19" s="2">
        <f t="shared" ref="N19:N29" si="19">M19-L19</f>
        <v>0</v>
      </c>
      <c r="O19" s="3"/>
      <c r="P19" s="3"/>
      <c r="Q19" s="2">
        <f t="shared" ref="Q19:Q29" si="20">P19-O19</f>
        <v>0</v>
      </c>
      <c r="R19" s="3"/>
      <c r="S19" s="3"/>
      <c r="T19" s="2">
        <f t="shared" ref="T19:T29" si="21">S19-R19</f>
        <v>0</v>
      </c>
      <c r="U19" s="3"/>
      <c r="V19" s="3"/>
      <c r="W19" s="2">
        <f t="shared" ref="W19:W29" si="22">V19-U19</f>
        <v>0</v>
      </c>
      <c r="X19" s="3"/>
      <c r="Y19" s="3"/>
      <c r="Z19" s="2">
        <f t="shared" ref="Z19:Z29" si="23">Y19-X19</f>
        <v>0</v>
      </c>
      <c r="AA19" s="3"/>
      <c r="AB19" s="3"/>
      <c r="AC19" s="2">
        <f t="shared" ref="AC19:AC29" si="24">AB19-AA19</f>
        <v>0</v>
      </c>
      <c r="AE19" s="34"/>
      <c r="AF19" s="15"/>
      <c r="AG19" s="87"/>
      <c r="AH19" s="5"/>
      <c r="AI19" s="2"/>
      <c r="AK19" s="34"/>
      <c r="AL19" s="15"/>
      <c r="AM19" s="87"/>
      <c r="AN19" s="5"/>
      <c r="AO19" s="2"/>
    </row>
    <row r="20" spans="1:41" x14ac:dyDescent="0.2">
      <c r="A20" s="34"/>
      <c r="B20" s="169" t="s">
        <v>91</v>
      </c>
      <c r="C20" s="3"/>
      <c r="D20" s="3"/>
      <c r="E20" s="2">
        <f t="shared" si="16"/>
        <v>0</v>
      </c>
      <c r="F20" s="3"/>
      <c r="G20" s="3"/>
      <c r="H20" s="2">
        <f t="shared" si="17"/>
        <v>0</v>
      </c>
      <c r="I20" s="3"/>
      <c r="J20" s="3"/>
      <c r="K20" s="2">
        <f t="shared" si="18"/>
        <v>0</v>
      </c>
      <c r="L20" s="3"/>
      <c r="M20" s="3"/>
      <c r="N20" s="2">
        <f t="shared" si="19"/>
        <v>0</v>
      </c>
      <c r="O20" s="3"/>
      <c r="P20" s="3"/>
      <c r="Q20" s="2">
        <f t="shared" si="20"/>
        <v>0</v>
      </c>
      <c r="R20" s="3"/>
      <c r="S20" s="3"/>
      <c r="T20" s="2">
        <f t="shared" si="21"/>
        <v>0</v>
      </c>
      <c r="U20" s="3"/>
      <c r="V20" s="3"/>
      <c r="W20" s="2">
        <f t="shared" si="22"/>
        <v>0</v>
      </c>
      <c r="X20" s="3"/>
      <c r="Y20" s="3"/>
      <c r="Z20" s="2">
        <f t="shared" si="23"/>
        <v>0</v>
      </c>
      <c r="AA20" s="3"/>
      <c r="AB20" s="3"/>
      <c r="AC20" s="2">
        <f t="shared" si="24"/>
        <v>0</v>
      </c>
      <c r="AE20" s="34"/>
      <c r="AF20" s="15"/>
      <c r="AG20" s="87"/>
      <c r="AH20" s="5"/>
      <c r="AI20" s="2"/>
      <c r="AK20" s="34"/>
      <c r="AL20" s="15"/>
      <c r="AM20" s="87"/>
      <c r="AN20" s="5"/>
      <c r="AO20" s="2"/>
    </row>
    <row r="21" spans="1:41" x14ac:dyDescent="0.2">
      <c r="A21" s="35"/>
      <c r="B21" s="170" t="s">
        <v>112</v>
      </c>
      <c r="C21" s="3"/>
      <c r="D21" s="3"/>
      <c r="E21" s="2">
        <f t="shared" si="16"/>
        <v>0</v>
      </c>
      <c r="F21" s="3"/>
      <c r="G21" s="3"/>
      <c r="H21" s="2">
        <f t="shared" si="17"/>
        <v>0</v>
      </c>
      <c r="I21" s="3"/>
      <c r="J21" s="3"/>
      <c r="K21" s="2">
        <f t="shared" si="18"/>
        <v>0</v>
      </c>
      <c r="L21" s="3"/>
      <c r="M21" s="3"/>
      <c r="N21" s="2">
        <f t="shared" si="19"/>
        <v>0</v>
      </c>
      <c r="O21" s="3"/>
      <c r="P21" s="3"/>
      <c r="Q21" s="2">
        <f t="shared" si="20"/>
        <v>0</v>
      </c>
      <c r="R21" s="3">
        <v>32000</v>
      </c>
      <c r="S21" s="3"/>
      <c r="T21" s="2">
        <f t="shared" si="21"/>
        <v>-32000</v>
      </c>
      <c r="U21" s="3"/>
      <c r="V21" s="3"/>
      <c r="W21" s="2">
        <f t="shared" si="22"/>
        <v>0</v>
      </c>
      <c r="X21" s="3"/>
      <c r="Y21" s="3"/>
      <c r="Z21" s="2">
        <f t="shared" si="23"/>
        <v>0</v>
      </c>
      <c r="AA21" s="3"/>
      <c r="AB21" s="3"/>
      <c r="AC21" s="2">
        <f t="shared" si="24"/>
        <v>0</v>
      </c>
      <c r="AE21" s="35"/>
      <c r="AF21" s="14"/>
      <c r="AG21" s="87"/>
      <c r="AH21" s="5"/>
      <c r="AI21" s="2"/>
      <c r="AK21" s="35"/>
      <c r="AL21" s="14"/>
      <c r="AM21" s="87"/>
      <c r="AN21" s="5"/>
      <c r="AO21" s="2"/>
    </row>
    <row r="22" spans="1:41" x14ac:dyDescent="0.2">
      <c r="A22" s="14"/>
      <c r="B22" s="170" t="s">
        <v>96</v>
      </c>
      <c r="C22" s="3"/>
      <c r="D22" s="3"/>
      <c r="E22" s="2">
        <f t="shared" si="16"/>
        <v>0</v>
      </c>
      <c r="F22" s="3"/>
      <c r="G22" s="3"/>
      <c r="H22" s="2">
        <f t="shared" si="17"/>
        <v>0</v>
      </c>
      <c r="I22" s="3"/>
      <c r="J22" s="3"/>
      <c r="K22" s="2">
        <f t="shared" si="18"/>
        <v>0</v>
      </c>
      <c r="L22" s="3"/>
      <c r="M22" s="3"/>
      <c r="N22" s="2">
        <f t="shared" si="19"/>
        <v>0</v>
      </c>
      <c r="O22" s="3"/>
      <c r="P22" s="3"/>
      <c r="Q22" s="2">
        <f t="shared" si="20"/>
        <v>0</v>
      </c>
      <c r="R22" s="3"/>
      <c r="S22" s="3"/>
      <c r="T22" s="2">
        <f t="shared" si="21"/>
        <v>0</v>
      </c>
      <c r="U22" s="3"/>
      <c r="V22" s="3"/>
      <c r="W22" s="2">
        <f t="shared" si="22"/>
        <v>0</v>
      </c>
      <c r="X22" s="3"/>
      <c r="Y22" s="3"/>
      <c r="Z22" s="2">
        <f t="shared" si="23"/>
        <v>0</v>
      </c>
      <c r="AA22" s="3"/>
      <c r="AB22" s="3"/>
      <c r="AC22" s="2">
        <f t="shared" si="24"/>
        <v>0</v>
      </c>
      <c r="AE22" s="35"/>
      <c r="AF22" s="14"/>
      <c r="AG22" s="87"/>
      <c r="AH22" s="5"/>
      <c r="AI22" s="2"/>
      <c r="AK22" s="35"/>
      <c r="AL22" s="14"/>
      <c r="AM22" s="87"/>
      <c r="AN22" s="5"/>
      <c r="AO22" s="2"/>
    </row>
    <row r="23" spans="1:41" ht="13.5" customHeight="1" x14ac:dyDescent="0.2">
      <c r="A23" s="14"/>
      <c r="B23" s="170" t="s">
        <v>97</v>
      </c>
      <c r="C23" s="3"/>
      <c r="D23" s="3"/>
      <c r="E23" s="2">
        <f t="shared" si="16"/>
        <v>0</v>
      </c>
      <c r="F23" s="3"/>
      <c r="G23" s="3"/>
      <c r="H23" s="2">
        <f t="shared" si="17"/>
        <v>0</v>
      </c>
      <c r="I23" s="3"/>
      <c r="J23" s="3"/>
      <c r="K23" s="2">
        <f t="shared" si="18"/>
        <v>0</v>
      </c>
      <c r="L23" s="3"/>
      <c r="M23" s="3"/>
      <c r="N23" s="2">
        <f t="shared" si="19"/>
        <v>0</v>
      </c>
      <c r="O23" s="3"/>
      <c r="P23" s="3"/>
      <c r="Q23" s="2">
        <f t="shared" si="20"/>
        <v>0</v>
      </c>
      <c r="R23" s="3"/>
      <c r="S23" s="3"/>
      <c r="T23" s="2">
        <f t="shared" si="21"/>
        <v>0</v>
      </c>
      <c r="U23" s="3"/>
      <c r="V23" s="3"/>
      <c r="W23" s="2">
        <f t="shared" si="22"/>
        <v>0</v>
      </c>
      <c r="X23" s="3"/>
      <c r="Y23" s="3"/>
      <c r="Z23" s="2">
        <f t="shared" si="23"/>
        <v>0</v>
      </c>
      <c r="AA23" s="3"/>
      <c r="AB23" s="3"/>
      <c r="AC23" s="2">
        <f t="shared" si="24"/>
        <v>0</v>
      </c>
      <c r="AE23" s="35"/>
      <c r="AF23" s="14"/>
      <c r="AG23" s="87"/>
      <c r="AH23" s="5"/>
      <c r="AI23" s="2"/>
      <c r="AK23" s="35"/>
      <c r="AL23" s="14"/>
      <c r="AM23" s="87"/>
      <c r="AN23" s="5"/>
      <c r="AO23" s="2"/>
    </row>
    <row r="24" spans="1:41" x14ac:dyDescent="0.2">
      <c r="A24" s="14"/>
      <c r="B24" s="170" t="s">
        <v>98</v>
      </c>
      <c r="C24" s="3"/>
      <c r="D24" s="3"/>
      <c r="E24" s="2">
        <f t="shared" si="16"/>
        <v>0</v>
      </c>
      <c r="F24" s="3"/>
      <c r="G24" s="3"/>
      <c r="H24" s="2">
        <f t="shared" si="17"/>
        <v>0</v>
      </c>
      <c r="I24" s="3"/>
      <c r="J24" s="3"/>
      <c r="K24" s="2">
        <f t="shared" si="18"/>
        <v>0</v>
      </c>
      <c r="L24" s="3"/>
      <c r="M24" s="3"/>
      <c r="N24" s="2">
        <f t="shared" si="19"/>
        <v>0</v>
      </c>
      <c r="O24" s="3"/>
      <c r="P24" s="3"/>
      <c r="Q24" s="2">
        <f t="shared" si="20"/>
        <v>0</v>
      </c>
      <c r="R24" s="3"/>
      <c r="S24" s="3"/>
      <c r="T24" s="2">
        <f t="shared" si="21"/>
        <v>0</v>
      </c>
      <c r="U24" s="3"/>
      <c r="V24" s="3"/>
      <c r="W24" s="2">
        <f t="shared" si="22"/>
        <v>0</v>
      </c>
      <c r="X24" s="3"/>
      <c r="Y24" s="3"/>
      <c r="Z24" s="2">
        <f t="shared" si="23"/>
        <v>0</v>
      </c>
      <c r="AA24" s="3"/>
      <c r="AB24" s="3"/>
      <c r="AC24" s="2">
        <f t="shared" si="24"/>
        <v>0</v>
      </c>
      <c r="AE24" s="35"/>
      <c r="AF24" s="14"/>
      <c r="AG24" s="87"/>
      <c r="AH24" s="5"/>
      <c r="AI24" s="2"/>
      <c r="AK24" s="35"/>
      <c r="AL24" s="14"/>
      <c r="AM24" s="87"/>
      <c r="AN24" s="5"/>
      <c r="AO24" s="2"/>
    </row>
    <row r="25" spans="1:41" x14ac:dyDescent="0.2">
      <c r="A25" s="14"/>
      <c r="B25" s="170" t="s">
        <v>99</v>
      </c>
      <c r="C25" s="3"/>
      <c r="D25" s="3"/>
      <c r="E25" s="2">
        <f t="shared" si="16"/>
        <v>0</v>
      </c>
      <c r="F25" s="3"/>
      <c r="G25" s="3"/>
      <c r="H25" s="2">
        <f t="shared" si="17"/>
        <v>0</v>
      </c>
      <c r="I25" s="3"/>
      <c r="J25" s="3"/>
      <c r="K25" s="2">
        <f t="shared" si="18"/>
        <v>0</v>
      </c>
      <c r="L25" s="3"/>
      <c r="M25" s="3"/>
      <c r="N25" s="2">
        <f t="shared" si="19"/>
        <v>0</v>
      </c>
      <c r="O25" s="3"/>
      <c r="P25" s="3"/>
      <c r="Q25" s="2">
        <f t="shared" si="20"/>
        <v>0</v>
      </c>
      <c r="R25" s="3"/>
      <c r="S25" s="3"/>
      <c r="T25" s="2">
        <f t="shared" si="21"/>
        <v>0</v>
      </c>
      <c r="U25" s="3"/>
      <c r="V25" s="3"/>
      <c r="W25" s="2">
        <f t="shared" si="22"/>
        <v>0</v>
      </c>
      <c r="X25" s="3"/>
      <c r="Y25" s="3"/>
      <c r="Z25" s="2">
        <f t="shared" si="23"/>
        <v>0</v>
      </c>
      <c r="AA25" s="3"/>
      <c r="AB25" s="3"/>
      <c r="AC25" s="2">
        <f t="shared" si="24"/>
        <v>0</v>
      </c>
      <c r="AE25" s="35"/>
      <c r="AF25" s="14"/>
      <c r="AG25" s="87"/>
      <c r="AH25" s="5"/>
      <c r="AI25" s="2"/>
      <c r="AK25" s="35"/>
      <c r="AL25" s="14"/>
      <c r="AM25" s="87"/>
      <c r="AN25" s="5"/>
      <c r="AO25" s="2"/>
    </row>
    <row r="26" spans="1:41" x14ac:dyDescent="0.2">
      <c r="A26" s="14"/>
      <c r="B26" s="170" t="s">
        <v>21</v>
      </c>
      <c r="C26" s="3"/>
      <c r="D26" s="3"/>
      <c r="E26" s="2">
        <f t="shared" si="16"/>
        <v>0</v>
      </c>
      <c r="F26" s="3"/>
      <c r="G26" s="3"/>
      <c r="H26" s="2">
        <f t="shared" si="17"/>
        <v>0</v>
      </c>
      <c r="I26" s="3"/>
      <c r="J26" s="3"/>
      <c r="K26" s="2">
        <f t="shared" si="18"/>
        <v>0</v>
      </c>
      <c r="L26" s="3"/>
      <c r="M26" s="3"/>
      <c r="N26" s="2">
        <f t="shared" si="19"/>
        <v>0</v>
      </c>
      <c r="O26" s="3"/>
      <c r="P26" s="3"/>
      <c r="Q26" s="2">
        <f t="shared" si="20"/>
        <v>0</v>
      </c>
      <c r="R26" s="3"/>
      <c r="S26" s="3"/>
      <c r="T26" s="2">
        <f t="shared" si="21"/>
        <v>0</v>
      </c>
      <c r="U26" s="3"/>
      <c r="V26" s="3"/>
      <c r="W26" s="2">
        <f t="shared" si="22"/>
        <v>0</v>
      </c>
      <c r="X26" s="3"/>
      <c r="Y26" s="3"/>
      <c r="Z26" s="2">
        <f t="shared" si="23"/>
        <v>0</v>
      </c>
      <c r="AA26" s="3"/>
      <c r="AB26" s="3"/>
      <c r="AC26" s="2">
        <f t="shared" si="24"/>
        <v>0</v>
      </c>
      <c r="AE26" s="35"/>
      <c r="AF26" s="14"/>
      <c r="AG26" s="87"/>
      <c r="AH26" s="5"/>
      <c r="AI26" s="2"/>
      <c r="AK26" s="35"/>
      <c r="AL26" s="14"/>
      <c r="AM26" s="87"/>
      <c r="AN26" s="5"/>
      <c r="AO26" s="2"/>
    </row>
    <row r="27" spans="1:41" x14ac:dyDescent="0.2">
      <c r="A27" s="14"/>
      <c r="B27" s="170" t="s">
        <v>95</v>
      </c>
      <c r="C27" s="3"/>
      <c r="D27" s="3"/>
      <c r="E27" s="2">
        <f t="shared" si="16"/>
        <v>0</v>
      </c>
      <c r="F27" s="3"/>
      <c r="G27" s="3"/>
      <c r="H27" s="2">
        <f t="shared" si="17"/>
        <v>0</v>
      </c>
      <c r="I27" s="3"/>
      <c r="J27" s="3"/>
      <c r="K27" s="2">
        <f t="shared" si="18"/>
        <v>0</v>
      </c>
      <c r="L27" s="3"/>
      <c r="M27" s="3"/>
      <c r="N27" s="2">
        <f t="shared" si="19"/>
        <v>0</v>
      </c>
      <c r="O27" s="3"/>
      <c r="P27" s="3"/>
      <c r="Q27" s="2">
        <f t="shared" si="20"/>
        <v>0</v>
      </c>
      <c r="R27" s="3"/>
      <c r="S27" s="3"/>
      <c r="T27" s="2">
        <f t="shared" si="21"/>
        <v>0</v>
      </c>
      <c r="U27" s="3"/>
      <c r="V27" s="3"/>
      <c r="W27" s="2">
        <f t="shared" si="22"/>
        <v>0</v>
      </c>
      <c r="X27" s="3"/>
      <c r="Y27" s="3"/>
      <c r="Z27" s="2">
        <f t="shared" si="23"/>
        <v>0</v>
      </c>
      <c r="AA27" s="3"/>
      <c r="AB27" s="3"/>
      <c r="AC27" s="2">
        <f t="shared" si="24"/>
        <v>0</v>
      </c>
      <c r="AE27" s="35"/>
      <c r="AF27" s="14"/>
      <c r="AG27" s="87"/>
      <c r="AH27" s="5"/>
      <c r="AI27" s="2"/>
      <c r="AK27" s="35"/>
      <c r="AL27" s="14"/>
      <c r="AM27" s="87"/>
      <c r="AN27" s="5"/>
      <c r="AO27" s="2"/>
    </row>
    <row r="28" spans="1:41" x14ac:dyDescent="0.2">
      <c r="A28" s="14"/>
      <c r="B28" s="170" t="s">
        <v>100</v>
      </c>
      <c r="C28" s="3"/>
      <c r="D28" s="3"/>
      <c r="E28" s="2">
        <f t="shared" si="16"/>
        <v>0</v>
      </c>
      <c r="F28" s="3"/>
      <c r="G28" s="3"/>
      <c r="H28" s="2">
        <f t="shared" si="17"/>
        <v>0</v>
      </c>
      <c r="I28" s="3"/>
      <c r="J28" s="3"/>
      <c r="K28" s="2">
        <f t="shared" si="18"/>
        <v>0</v>
      </c>
      <c r="L28" s="3"/>
      <c r="M28" s="3"/>
      <c r="N28" s="2">
        <f t="shared" si="19"/>
        <v>0</v>
      </c>
      <c r="O28" s="3"/>
      <c r="P28" s="3"/>
      <c r="Q28" s="2">
        <f t="shared" si="20"/>
        <v>0</v>
      </c>
      <c r="R28" s="3"/>
      <c r="S28" s="3"/>
      <c r="T28" s="2">
        <f t="shared" si="21"/>
        <v>0</v>
      </c>
      <c r="U28" s="3"/>
      <c r="V28" s="3"/>
      <c r="W28" s="2">
        <f t="shared" si="22"/>
        <v>0</v>
      </c>
      <c r="X28" s="3"/>
      <c r="Y28" s="3"/>
      <c r="Z28" s="2">
        <f t="shared" si="23"/>
        <v>0</v>
      </c>
      <c r="AA28" s="3"/>
      <c r="AB28" s="3"/>
      <c r="AC28" s="2">
        <f t="shared" si="24"/>
        <v>0</v>
      </c>
      <c r="AE28" s="35"/>
      <c r="AF28" s="14"/>
      <c r="AG28" s="87"/>
      <c r="AH28" s="5"/>
      <c r="AI28" s="2"/>
      <c r="AK28" s="35"/>
      <c r="AL28" s="14"/>
      <c r="AM28" s="87"/>
      <c r="AN28" s="5"/>
      <c r="AO28" s="2"/>
    </row>
    <row r="29" spans="1:41" x14ac:dyDescent="0.2">
      <c r="A29" s="14"/>
      <c r="B29" s="170" t="s">
        <v>187</v>
      </c>
      <c r="C29" s="3"/>
      <c r="D29" s="3"/>
      <c r="E29" s="2">
        <f t="shared" si="16"/>
        <v>0</v>
      </c>
      <c r="F29" s="3"/>
      <c r="G29" s="3"/>
      <c r="H29" s="2">
        <f t="shared" si="17"/>
        <v>0</v>
      </c>
      <c r="I29" s="3"/>
      <c r="J29" s="3"/>
      <c r="K29" s="2">
        <f t="shared" si="18"/>
        <v>0</v>
      </c>
      <c r="L29" s="3"/>
      <c r="M29" s="3"/>
      <c r="N29" s="2">
        <f t="shared" si="19"/>
        <v>0</v>
      </c>
      <c r="O29" s="3"/>
      <c r="P29" s="3"/>
      <c r="Q29" s="2">
        <f t="shared" si="20"/>
        <v>0</v>
      </c>
      <c r="R29" s="3"/>
      <c r="S29" s="3"/>
      <c r="T29" s="2">
        <f t="shared" si="21"/>
        <v>0</v>
      </c>
      <c r="U29" s="3"/>
      <c r="V29" s="3"/>
      <c r="W29" s="2">
        <f t="shared" si="22"/>
        <v>0</v>
      </c>
      <c r="X29" s="3"/>
      <c r="Y29" s="3"/>
      <c r="Z29" s="2">
        <f t="shared" si="23"/>
        <v>0</v>
      </c>
      <c r="AA29" s="3"/>
      <c r="AB29" s="3"/>
      <c r="AC29" s="2">
        <f t="shared" si="24"/>
        <v>0</v>
      </c>
      <c r="AE29" s="35"/>
      <c r="AF29" s="14"/>
      <c r="AG29" s="87"/>
      <c r="AH29" s="5"/>
      <c r="AI29" s="2"/>
      <c r="AK29" s="35"/>
      <c r="AL29" s="14"/>
      <c r="AM29" s="87"/>
      <c r="AN29" s="5"/>
      <c r="AO29" s="2"/>
    </row>
    <row r="30" spans="1:41" x14ac:dyDescent="0.2">
      <c r="A30" s="14" t="s">
        <v>20</v>
      </c>
      <c r="B30" s="169" t="s">
        <v>110</v>
      </c>
      <c r="C30" s="107"/>
      <c r="D30" s="126"/>
      <c r="E30" s="154"/>
      <c r="F30" s="108"/>
      <c r="G30" s="126"/>
      <c r="H30" s="154"/>
      <c r="I30" s="108"/>
      <c r="J30" s="126"/>
      <c r="K30" s="154"/>
      <c r="L30" s="108"/>
      <c r="M30" s="126"/>
      <c r="N30" s="154"/>
      <c r="O30" s="108"/>
      <c r="P30" s="126"/>
      <c r="Q30" s="154"/>
      <c r="R30" s="108"/>
      <c r="S30" s="126"/>
      <c r="T30" s="154"/>
      <c r="U30" s="108"/>
      <c r="V30" s="126"/>
      <c r="W30" s="154"/>
      <c r="X30" s="108"/>
      <c r="Y30" s="126"/>
      <c r="Z30" s="154"/>
      <c r="AA30" s="108"/>
      <c r="AB30" s="126"/>
      <c r="AC30" s="154"/>
      <c r="AE30" s="35" t="s">
        <v>20</v>
      </c>
      <c r="AF30" s="15" t="s">
        <v>110</v>
      </c>
      <c r="AG30" s="87">
        <f>SUM(C31:C32)+SUM(F31:F32)+SUM(I31:I32)+SUM(L31:L32)+SUM(O31:O32)+SUM(R31:R32)+SUM(U31:U32)+SUM(X31:X32)+SUM(AA31:AA32)</f>
        <v>12000</v>
      </c>
      <c r="AH30" s="104">
        <f>SUM(D31:D32)+SUM(G31:G32)+SUM(J31:J32)+SUM(M31:M32)+SUM(P31:P32)+SUM(S31:S32)+SUM(V31:V32)+SUM(Y31:Y32)+SUM(AB31:AB32)</f>
        <v>0</v>
      </c>
      <c r="AI30" s="188">
        <f>AH30-AG30</f>
        <v>-12000</v>
      </c>
      <c r="AK30" s="35" t="s">
        <v>20</v>
      </c>
      <c r="AL30" s="15" t="s">
        <v>110</v>
      </c>
      <c r="AM30" s="87">
        <f>'1-7'!AA30+'8-14'!AA30+'15-21'!AA30+'22-30'!AG30</f>
        <v>13200</v>
      </c>
      <c r="AN30" s="104">
        <f>'1-7'!AB30+'8-14'!AB30+'15-21'!AB30+'22-30'!AH30</f>
        <v>0</v>
      </c>
      <c r="AO30" s="2">
        <f>AN30-AM30</f>
        <v>-13200</v>
      </c>
    </row>
    <row r="31" spans="1:41" x14ac:dyDescent="0.2">
      <c r="A31" s="14"/>
      <c r="B31" s="170" t="s">
        <v>94</v>
      </c>
      <c r="C31" s="3"/>
      <c r="D31" s="3"/>
      <c r="E31" s="2">
        <f>D31-C31</f>
        <v>0</v>
      </c>
      <c r="F31" s="3"/>
      <c r="G31" s="3"/>
      <c r="H31" s="2">
        <f>G31-F31</f>
        <v>0</v>
      </c>
      <c r="I31" s="3"/>
      <c r="J31" s="3"/>
      <c r="K31" s="2">
        <f>J31-I31</f>
        <v>0</v>
      </c>
      <c r="L31" s="3"/>
      <c r="M31" s="3"/>
      <c r="N31" s="2">
        <f>M31-L31</f>
        <v>0</v>
      </c>
      <c r="O31" s="3">
        <v>12000</v>
      </c>
      <c r="P31" s="3"/>
      <c r="Q31" s="2">
        <f>P31-O31</f>
        <v>-12000</v>
      </c>
      <c r="R31" s="3"/>
      <c r="S31" s="3"/>
      <c r="T31" s="2">
        <f>S31-R31</f>
        <v>0</v>
      </c>
      <c r="U31" s="3"/>
      <c r="V31" s="3"/>
      <c r="W31" s="2">
        <f>V31-U31</f>
        <v>0</v>
      </c>
      <c r="X31" s="3"/>
      <c r="Y31" s="3"/>
      <c r="Z31" s="2">
        <f>Y31-X31</f>
        <v>0</v>
      </c>
      <c r="AA31" s="3"/>
      <c r="AB31" s="3"/>
      <c r="AC31" s="2">
        <f>AB31-AA31</f>
        <v>0</v>
      </c>
      <c r="AE31" s="35"/>
      <c r="AF31" s="14"/>
      <c r="AG31" s="87"/>
      <c r="AH31" s="5"/>
      <c r="AI31" s="2"/>
      <c r="AK31" s="35"/>
      <c r="AL31" s="14"/>
      <c r="AM31" s="87"/>
      <c r="AN31" s="5"/>
      <c r="AO31" s="2"/>
    </row>
    <row r="32" spans="1:41" x14ac:dyDescent="0.2">
      <c r="A32" s="14"/>
      <c r="B32" s="169" t="s">
        <v>114</v>
      </c>
      <c r="C32" s="3"/>
      <c r="D32" s="3"/>
      <c r="E32" s="2">
        <f t="shared" ref="E32:E37" si="25">D32-C32</f>
        <v>0</v>
      </c>
      <c r="F32" s="3"/>
      <c r="G32" s="3"/>
      <c r="H32" s="2">
        <f t="shared" ref="H32:H37" si="26">G32-F32</f>
        <v>0</v>
      </c>
      <c r="I32" s="3"/>
      <c r="J32" s="3"/>
      <c r="K32" s="2">
        <f t="shared" ref="K32:K37" si="27">J32-I32</f>
        <v>0</v>
      </c>
      <c r="L32" s="3"/>
      <c r="M32" s="3"/>
      <c r="N32" s="2">
        <f t="shared" ref="N32:N37" si="28">M32-L32</f>
        <v>0</v>
      </c>
      <c r="O32" s="3"/>
      <c r="P32" s="3"/>
      <c r="Q32" s="2">
        <f t="shared" ref="Q32:Q37" si="29">P32-O32</f>
        <v>0</v>
      </c>
      <c r="R32" s="3"/>
      <c r="S32" s="3"/>
      <c r="T32" s="2">
        <f t="shared" ref="T32:T37" si="30">S32-R32</f>
        <v>0</v>
      </c>
      <c r="U32" s="3"/>
      <c r="V32" s="3"/>
      <c r="W32" s="2">
        <f t="shared" ref="W32:W37" si="31">V32-U32</f>
        <v>0</v>
      </c>
      <c r="X32" s="3"/>
      <c r="Y32" s="3"/>
      <c r="Z32" s="2">
        <f t="shared" ref="Z32:Z37" si="32">Y32-X32</f>
        <v>0</v>
      </c>
      <c r="AA32" s="3"/>
      <c r="AB32" s="3"/>
      <c r="AC32" s="2">
        <f t="shared" ref="AC32:AC37" si="33">AB32-AA32</f>
        <v>0</v>
      </c>
      <c r="AE32" s="35"/>
      <c r="AF32" s="15"/>
      <c r="AG32" s="87"/>
      <c r="AH32" s="5"/>
      <c r="AI32" s="2"/>
      <c r="AK32" s="35"/>
      <c r="AL32" s="15"/>
      <c r="AM32" s="87"/>
      <c r="AN32" s="5"/>
      <c r="AO32" s="2"/>
    </row>
    <row r="33" spans="1:41" x14ac:dyDescent="0.2">
      <c r="A33" s="14" t="s">
        <v>101</v>
      </c>
      <c r="B33" s="170" t="s">
        <v>24</v>
      </c>
      <c r="C33" s="3"/>
      <c r="D33" s="3"/>
      <c r="E33" s="2">
        <f t="shared" si="25"/>
        <v>0</v>
      </c>
      <c r="F33" s="3"/>
      <c r="G33" s="3"/>
      <c r="H33" s="2">
        <f t="shared" si="26"/>
        <v>0</v>
      </c>
      <c r="I33" s="3"/>
      <c r="J33" s="3"/>
      <c r="K33" s="2">
        <f t="shared" si="27"/>
        <v>0</v>
      </c>
      <c r="L33" s="3"/>
      <c r="M33" s="3"/>
      <c r="N33" s="2">
        <f t="shared" si="28"/>
        <v>0</v>
      </c>
      <c r="O33" s="3"/>
      <c r="P33" s="3"/>
      <c r="Q33" s="2">
        <f t="shared" si="29"/>
        <v>0</v>
      </c>
      <c r="R33" s="3"/>
      <c r="S33" s="3"/>
      <c r="T33" s="2">
        <f t="shared" si="30"/>
        <v>0</v>
      </c>
      <c r="U33" s="3"/>
      <c r="V33" s="3"/>
      <c r="W33" s="2">
        <f t="shared" si="31"/>
        <v>0</v>
      </c>
      <c r="X33" s="3"/>
      <c r="Y33" s="3"/>
      <c r="Z33" s="2">
        <f t="shared" si="32"/>
        <v>0</v>
      </c>
      <c r="AA33" s="3"/>
      <c r="AB33" s="3"/>
      <c r="AC33" s="2">
        <f t="shared" si="33"/>
        <v>0</v>
      </c>
      <c r="AE33" s="35" t="s">
        <v>101</v>
      </c>
      <c r="AF33" s="14" t="s">
        <v>24</v>
      </c>
      <c r="AG33" s="87">
        <f t="shared" ref="AG33:AH35" si="34">C33+F33+I33+L33+O33+R33+U33+X33+AA33</f>
        <v>0</v>
      </c>
      <c r="AH33" s="104">
        <f t="shared" si="34"/>
        <v>0</v>
      </c>
      <c r="AI33" s="2">
        <f t="shared" ref="AI33:AI37" si="35">AH33-AG33</f>
        <v>0</v>
      </c>
      <c r="AK33" s="35" t="s">
        <v>101</v>
      </c>
      <c r="AL33" s="14" t="s">
        <v>24</v>
      </c>
      <c r="AM33" s="87">
        <f>'1-7'!AA33+'8-14'!AA33+'15-21'!AA33+'22-30'!AG33</f>
        <v>0</v>
      </c>
      <c r="AN33" s="104">
        <f>'1-7'!AB33+'8-14'!AB33+'15-21'!AB33+'22-30'!AH33</f>
        <v>0</v>
      </c>
      <c r="AO33" s="2">
        <f t="shared" ref="AO33:AO37" si="36">AN33-AM33</f>
        <v>0</v>
      </c>
    </row>
    <row r="34" spans="1:41" x14ac:dyDescent="0.2">
      <c r="A34" s="14" t="s">
        <v>102</v>
      </c>
      <c r="B34" s="170" t="s">
        <v>15</v>
      </c>
      <c r="C34" s="3"/>
      <c r="D34" s="3"/>
      <c r="E34" s="2">
        <f t="shared" si="25"/>
        <v>0</v>
      </c>
      <c r="F34" s="3"/>
      <c r="G34" s="3"/>
      <c r="H34" s="2">
        <f t="shared" si="26"/>
        <v>0</v>
      </c>
      <c r="I34" s="3"/>
      <c r="J34" s="3"/>
      <c r="K34" s="2">
        <f t="shared" si="27"/>
        <v>0</v>
      </c>
      <c r="L34" s="3"/>
      <c r="M34" s="3"/>
      <c r="N34" s="2">
        <f t="shared" si="28"/>
        <v>0</v>
      </c>
      <c r="O34" s="3"/>
      <c r="P34" s="3"/>
      <c r="Q34" s="2">
        <f t="shared" si="29"/>
        <v>0</v>
      </c>
      <c r="R34" s="3"/>
      <c r="S34" s="3"/>
      <c r="T34" s="2">
        <f t="shared" si="30"/>
        <v>0</v>
      </c>
      <c r="U34" s="3"/>
      <c r="V34" s="3"/>
      <c r="W34" s="2">
        <f t="shared" si="31"/>
        <v>0</v>
      </c>
      <c r="X34" s="3"/>
      <c r="Y34" s="3"/>
      <c r="Z34" s="2">
        <f t="shared" si="32"/>
        <v>0</v>
      </c>
      <c r="AA34" s="3"/>
      <c r="AB34" s="3"/>
      <c r="AC34" s="2">
        <f t="shared" si="33"/>
        <v>0</v>
      </c>
      <c r="AE34" s="35" t="s">
        <v>102</v>
      </c>
      <c r="AF34" s="14" t="s">
        <v>15</v>
      </c>
      <c r="AG34" s="87">
        <f t="shared" si="34"/>
        <v>0</v>
      </c>
      <c r="AH34" s="104">
        <f t="shared" si="34"/>
        <v>0</v>
      </c>
      <c r="AI34" s="2">
        <f t="shared" si="35"/>
        <v>0</v>
      </c>
      <c r="AK34" s="35" t="s">
        <v>102</v>
      </c>
      <c r="AL34" s="14" t="s">
        <v>15</v>
      </c>
      <c r="AM34" s="87">
        <f>'1-7'!AA34+'8-14'!AA34+'15-21'!AA34+'22-30'!AG34</f>
        <v>0</v>
      </c>
      <c r="AN34" s="104">
        <f>'1-7'!AB34+'8-14'!AB34+'15-21'!AB34+'22-30'!AH34</f>
        <v>0</v>
      </c>
      <c r="AO34" s="2">
        <f t="shared" si="36"/>
        <v>0</v>
      </c>
    </row>
    <row r="35" spans="1:41" x14ac:dyDescent="0.2">
      <c r="A35" s="14" t="s">
        <v>22</v>
      </c>
      <c r="B35" s="170" t="s">
        <v>7</v>
      </c>
      <c r="C35" s="3"/>
      <c r="D35" s="3"/>
      <c r="E35" s="2">
        <f t="shared" si="25"/>
        <v>0</v>
      </c>
      <c r="F35" s="3"/>
      <c r="G35" s="3"/>
      <c r="H35" s="2">
        <f t="shared" si="26"/>
        <v>0</v>
      </c>
      <c r="I35" s="3"/>
      <c r="J35" s="3"/>
      <c r="K35" s="2">
        <f t="shared" si="27"/>
        <v>0</v>
      </c>
      <c r="L35" s="3"/>
      <c r="M35" s="3"/>
      <c r="N35" s="2">
        <f t="shared" si="28"/>
        <v>0</v>
      </c>
      <c r="O35" s="3"/>
      <c r="P35" s="3"/>
      <c r="Q35" s="2">
        <f t="shared" si="29"/>
        <v>0</v>
      </c>
      <c r="R35" s="3"/>
      <c r="S35" s="3"/>
      <c r="T35" s="2">
        <f t="shared" si="30"/>
        <v>0</v>
      </c>
      <c r="U35" s="3"/>
      <c r="V35" s="3"/>
      <c r="W35" s="2">
        <f t="shared" si="31"/>
        <v>0</v>
      </c>
      <c r="X35" s="3"/>
      <c r="Y35" s="3"/>
      <c r="Z35" s="2">
        <f t="shared" si="32"/>
        <v>0</v>
      </c>
      <c r="AA35" s="3"/>
      <c r="AB35" s="3"/>
      <c r="AC35" s="2">
        <f t="shared" si="33"/>
        <v>0</v>
      </c>
      <c r="AE35" s="35" t="s">
        <v>22</v>
      </c>
      <c r="AF35" s="14" t="s">
        <v>7</v>
      </c>
      <c r="AG35" s="87">
        <f t="shared" si="34"/>
        <v>0</v>
      </c>
      <c r="AH35" s="104">
        <f t="shared" si="34"/>
        <v>0</v>
      </c>
      <c r="AI35" s="2">
        <f t="shared" si="35"/>
        <v>0</v>
      </c>
      <c r="AK35" s="35" t="s">
        <v>22</v>
      </c>
      <c r="AL35" s="14" t="s">
        <v>7</v>
      </c>
      <c r="AM35" s="87">
        <f>'1-7'!AA35+'8-14'!AA35+'15-21'!AA35+'22-30'!AG35</f>
        <v>15250</v>
      </c>
      <c r="AN35" s="104">
        <f>'1-7'!AB35+'8-14'!AB35+'15-21'!AB35+'22-30'!AH35</f>
        <v>0</v>
      </c>
      <c r="AO35" s="2">
        <f t="shared" si="36"/>
        <v>-15250</v>
      </c>
    </row>
    <row r="36" spans="1:41" s="8" customFormat="1" ht="15" x14ac:dyDescent="0.25">
      <c r="A36" s="32" t="s">
        <v>23</v>
      </c>
      <c r="B36" s="171" t="s">
        <v>141</v>
      </c>
      <c r="C36" s="140">
        <f>SUM(C18:C35)</f>
        <v>0</v>
      </c>
      <c r="D36" s="140">
        <f t="shared" ref="D36:V36" si="37">SUM(D18:D35)</f>
        <v>0</v>
      </c>
      <c r="E36" s="185">
        <f t="shared" si="25"/>
        <v>0</v>
      </c>
      <c r="F36" s="140">
        <f t="shared" si="37"/>
        <v>0</v>
      </c>
      <c r="G36" s="140">
        <f t="shared" si="37"/>
        <v>0</v>
      </c>
      <c r="H36" s="185">
        <f t="shared" si="26"/>
        <v>0</v>
      </c>
      <c r="I36" s="140">
        <f t="shared" si="37"/>
        <v>0</v>
      </c>
      <c r="J36" s="140">
        <f t="shared" si="37"/>
        <v>0</v>
      </c>
      <c r="K36" s="185">
        <f t="shared" si="27"/>
        <v>0</v>
      </c>
      <c r="L36" s="140">
        <f t="shared" si="37"/>
        <v>0</v>
      </c>
      <c r="M36" s="140">
        <f t="shared" si="37"/>
        <v>0</v>
      </c>
      <c r="N36" s="185">
        <f t="shared" si="28"/>
        <v>0</v>
      </c>
      <c r="O36" s="140">
        <f t="shared" si="37"/>
        <v>12000</v>
      </c>
      <c r="P36" s="140">
        <f t="shared" si="37"/>
        <v>0</v>
      </c>
      <c r="Q36" s="185">
        <f t="shared" si="29"/>
        <v>-12000</v>
      </c>
      <c r="R36" s="140">
        <f t="shared" si="37"/>
        <v>32000</v>
      </c>
      <c r="S36" s="140">
        <f t="shared" si="37"/>
        <v>0</v>
      </c>
      <c r="T36" s="185">
        <f t="shared" si="30"/>
        <v>-32000</v>
      </c>
      <c r="U36" s="140">
        <f t="shared" si="37"/>
        <v>0</v>
      </c>
      <c r="V36" s="140">
        <f t="shared" si="37"/>
        <v>0</v>
      </c>
      <c r="W36" s="185">
        <f t="shared" si="31"/>
        <v>0</v>
      </c>
      <c r="X36" s="140">
        <f t="shared" ref="X36:AB36" si="38">SUM(X18:X35)</f>
        <v>0</v>
      </c>
      <c r="Y36" s="140">
        <f t="shared" si="38"/>
        <v>0</v>
      </c>
      <c r="Z36" s="185">
        <f t="shared" si="32"/>
        <v>0</v>
      </c>
      <c r="AA36" s="140">
        <f t="shared" si="38"/>
        <v>0</v>
      </c>
      <c r="AB36" s="140">
        <f t="shared" si="38"/>
        <v>0</v>
      </c>
      <c r="AC36" s="185">
        <f t="shared" si="33"/>
        <v>0</v>
      </c>
      <c r="AE36" s="32" t="s">
        <v>23</v>
      </c>
      <c r="AF36" s="24" t="s">
        <v>141</v>
      </c>
      <c r="AG36" s="50">
        <f>SUM(AG17:AG35)</f>
        <v>44000</v>
      </c>
      <c r="AH36" s="82">
        <f>SUM(AH17:AH35)</f>
        <v>0</v>
      </c>
      <c r="AI36" s="185">
        <f t="shared" si="35"/>
        <v>-44000</v>
      </c>
      <c r="AK36" s="32" t="s">
        <v>23</v>
      </c>
      <c r="AL36" s="24" t="s">
        <v>141</v>
      </c>
      <c r="AM36" s="50">
        <f>SUM(AM17:AM35)</f>
        <v>269775</v>
      </c>
      <c r="AN36" s="82">
        <f>SUM(AN17:AN35)</f>
        <v>63250</v>
      </c>
      <c r="AO36" s="185">
        <f t="shared" si="36"/>
        <v>-206525</v>
      </c>
    </row>
    <row r="37" spans="1:41" s="19" customFormat="1" ht="16.5" thickBot="1" x14ac:dyDescent="0.3">
      <c r="A37" s="26" t="s">
        <v>25</v>
      </c>
      <c r="B37" s="172" t="s">
        <v>142</v>
      </c>
      <c r="C37" s="148">
        <f t="shared" ref="C37:AB37" si="39">C15-C36</f>
        <v>0</v>
      </c>
      <c r="D37" s="148">
        <f t="shared" si="39"/>
        <v>0</v>
      </c>
      <c r="E37" s="186">
        <f t="shared" si="25"/>
        <v>0</v>
      </c>
      <c r="F37" s="148">
        <f t="shared" si="39"/>
        <v>0</v>
      </c>
      <c r="G37" s="148">
        <f t="shared" si="39"/>
        <v>0</v>
      </c>
      <c r="H37" s="186">
        <f t="shared" si="26"/>
        <v>0</v>
      </c>
      <c r="I37" s="148">
        <f t="shared" si="39"/>
        <v>25600</v>
      </c>
      <c r="J37" s="148">
        <f t="shared" si="39"/>
        <v>0</v>
      </c>
      <c r="K37" s="186">
        <f t="shared" si="27"/>
        <v>-25600</v>
      </c>
      <c r="L37" s="148">
        <f t="shared" si="39"/>
        <v>71400</v>
      </c>
      <c r="M37" s="148">
        <f t="shared" si="39"/>
        <v>0</v>
      </c>
      <c r="N37" s="186">
        <f t="shared" si="28"/>
        <v>-71400</v>
      </c>
      <c r="O37" s="148">
        <f t="shared" si="39"/>
        <v>9420</v>
      </c>
      <c r="P37" s="148">
        <f t="shared" si="39"/>
        <v>0</v>
      </c>
      <c r="Q37" s="186">
        <f t="shared" si="29"/>
        <v>-9420</v>
      </c>
      <c r="R37" s="148">
        <f t="shared" si="39"/>
        <v>-32000</v>
      </c>
      <c r="S37" s="148">
        <f t="shared" si="39"/>
        <v>0</v>
      </c>
      <c r="T37" s="186">
        <f t="shared" si="30"/>
        <v>32000</v>
      </c>
      <c r="U37" s="148">
        <f t="shared" si="39"/>
        <v>0</v>
      </c>
      <c r="V37" s="148">
        <f t="shared" si="39"/>
        <v>0</v>
      </c>
      <c r="W37" s="186">
        <f t="shared" si="31"/>
        <v>0</v>
      </c>
      <c r="X37" s="148">
        <f t="shared" si="39"/>
        <v>0</v>
      </c>
      <c r="Y37" s="148">
        <f t="shared" si="39"/>
        <v>0</v>
      </c>
      <c r="Z37" s="186">
        <f t="shared" si="32"/>
        <v>0</v>
      </c>
      <c r="AA37" s="148">
        <f t="shared" si="39"/>
        <v>0</v>
      </c>
      <c r="AB37" s="148">
        <f t="shared" si="39"/>
        <v>0</v>
      </c>
      <c r="AC37" s="186">
        <f t="shared" si="33"/>
        <v>0</v>
      </c>
      <c r="AE37" s="36" t="s">
        <v>25</v>
      </c>
      <c r="AF37" s="26" t="s">
        <v>159</v>
      </c>
      <c r="AG37" s="88">
        <f>AG15-AG36</f>
        <v>74420</v>
      </c>
      <c r="AH37" s="37">
        <f>AH15-AH36</f>
        <v>0</v>
      </c>
      <c r="AI37" s="186">
        <f t="shared" si="35"/>
        <v>-74420</v>
      </c>
      <c r="AK37" s="36" t="s">
        <v>25</v>
      </c>
      <c r="AL37" s="26" t="s">
        <v>154</v>
      </c>
      <c r="AM37" s="88">
        <f>AM15-AM36</f>
        <v>1595</v>
      </c>
      <c r="AN37" s="37">
        <f>AN15-AN36</f>
        <v>-12100</v>
      </c>
      <c r="AO37" s="186">
        <f t="shared" si="36"/>
        <v>-13695</v>
      </c>
    </row>
    <row r="38" spans="1:41" s="49" customFormat="1" ht="7.5" customHeight="1" x14ac:dyDescent="0.25">
      <c r="A38" s="44"/>
      <c r="B38" s="173"/>
      <c r="C38" s="112"/>
      <c r="D38" s="112"/>
      <c r="E38" s="47"/>
      <c r="F38" s="112"/>
      <c r="G38" s="112"/>
      <c r="H38" s="47"/>
      <c r="I38" s="112"/>
      <c r="J38" s="112"/>
      <c r="K38" s="47"/>
      <c r="L38" s="112"/>
      <c r="M38" s="112"/>
      <c r="N38" s="47"/>
      <c r="O38" s="112"/>
      <c r="P38" s="112"/>
      <c r="Q38" s="47"/>
      <c r="R38" s="112"/>
      <c r="S38" s="112"/>
      <c r="T38" s="47"/>
      <c r="U38" s="112"/>
      <c r="V38" s="112"/>
      <c r="W38" s="47"/>
      <c r="X38" s="112"/>
      <c r="Y38" s="112"/>
      <c r="Z38" s="47"/>
      <c r="AA38" s="112"/>
      <c r="AB38" s="112"/>
      <c r="AC38" s="47"/>
      <c r="AE38" s="44"/>
      <c r="AF38" s="45"/>
      <c r="AG38" s="89"/>
      <c r="AH38" s="48"/>
      <c r="AI38" s="47"/>
      <c r="AK38" s="44"/>
      <c r="AL38" s="45"/>
      <c r="AM38" s="89"/>
      <c r="AN38" s="48"/>
      <c r="AO38" s="47"/>
    </row>
    <row r="39" spans="1:41" s="8" customFormat="1" ht="18" x14ac:dyDescent="0.25">
      <c r="A39" s="38" t="s">
        <v>28</v>
      </c>
      <c r="B39" s="174" t="s">
        <v>143</v>
      </c>
      <c r="C39" s="11"/>
      <c r="D39" s="125"/>
      <c r="E39" s="10"/>
      <c r="F39" s="11"/>
      <c r="G39" s="125"/>
      <c r="H39" s="10"/>
      <c r="I39" s="11"/>
      <c r="J39" s="125"/>
      <c r="K39" s="10"/>
      <c r="L39" s="11"/>
      <c r="M39" s="125"/>
      <c r="N39" s="10"/>
      <c r="O39" s="11"/>
      <c r="P39" s="125"/>
      <c r="Q39" s="10"/>
      <c r="R39" s="11"/>
      <c r="S39" s="125"/>
      <c r="T39" s="10"/>
      <c r="U39" s="11"/>
      <c r="V39" s="125"/>
      <c r="W39" s="10"/>
      <c r="X39" s="11"/>
      <c r="Y39" s="125"/>
      <c r="Z39" s="10"/>
      <c r="AA39" s="11"/>
      <c r="AB39" s="125"/>
      <c r="AC39" s="10"/>
      <c r="AE39" s="38" t="s">
        <v>28</v>
      </c>
      <c r="AF39" s="21" t="s">
        <v>143</v>
      </c>
      <c r="AG39" s="85"/>
      <c r="AH39" s="12"/>
      <c r="AI39" s="10"/>
      <c r="AK39" s="38" t="s">
        <v>28</v>
      </c>
      <c r="AL39" s="21" t="s">
        <v>143</v>
      </c>
      <c r="AM39" s="85"/>
      <c r="AN39" s="12"/>
      <c r="AO39" s="10"/>
    </row>
    <row r="40" spans="1:41" s="8" customFormat="1" ht="15" x14ac:dyDescent="0.25">
      <c r="A40" s="30" t="s">
        <v>9</v>
      </c>
      <c r="B40" s="166" t="s">
        <v>4</v>
      </c>
      <c r="C40" s="11"/>
      <c r="D40" s="125"/>
      <c r="E40" s="10"/>
      <c r="F40" s="11"/>
      <c r="G40" s="125"/>
      <c r="H40" s="10"/>
      <c r="I40" s="11"/>
      <c r="J40" s="125"/>
      <c r="K40" s="10"/>
      <c r="L40" s="11"/>
      <c r="M40" s="125"/>
      <c r="N40" s="10"/>
      <c r="O40" s="11"/>
      <c r="P40" s="125"/>
      <c r="Q40" s="10"/>
      <c r="R40" s="11"/>
      <c r="S40" s="125"/>
      <c r="T40" s="10"/>
      <c r="U40" s="11"/>
      <c r="V40" s="125"/>
      <c r="W40" s="10"/>
      <c r="X40" s="11"/>
      <c r="Y40" s="125"/>
      <c r="Z40" s="10"/>
      <c r="AA40" s="11"/>
      <c r="AB40" s="125"/>
      <c r="AC40" s="10"/>
      <c r="AE40" s="30" t="s">
        <v>9</v>
      </c>
      <c r="AF40" s="22" t="s">
        <v>4</v>
      </c>
      <c r="AG40" s="85"/>
      <c r="AH40" s="12"/>
      <c r="AI40" s="10"/>
      <c r="AK40" s="30" t="s">
        <v>9</v>
      </c>
      <c r="AL40" s="22" t="s">
        <v>4</v>
      </c>
      <c r="AM40" s="85"/>
      <c r="AN40" s="12"/>
      <c r="AO40" s="10"/>
    </row>
    <row r="41" spans="1:41" x14ac:dyDescent="0.2">
      <c r="A41" s="39" t="s">
        <v>26</v>
      </c>
      <c r="B41" s="175" t="s">
        <v>30</v>
      </c>
      <c r="C41" s="109"/>
      <c r="D41" s="127"/>
      <c r="E41" s="7">
        <f>D41-C41</f>
        <v>0</v>
      </c>
      <c r="F41" s="109"/>
      <c r="G41" s="127"/>
      <c r="H41" s="7">
        <f>G41-F41</f>
        <v>0</v>
      </c>
      <c r="I41" s="109"/>
      <c r="J41" s="127"/>
      <c r="K41" s="7">
        <f>J41-I41</f>
        <v>0</v>
      </c>
      <c r="L41" s="109"/>
      <c r="M41" s="127"/>
      <c r="N41" s="7">
        <f>M41-L41</f>
        <v>0</v>
      </c>
      <c r="O41" s="109"/>
      <c r="P41" s="127"/>
      <c r="Q41" s="7">
        <f>P41-O41</f>
        <v>0</v>
      </c>
      <c r="R41" s="109"/>
      <c r="S41" s="127"/>
      <c r="T41" s="7">
        <f>S41-R41</f>
        <v>0</v>
      </c>
      <c r="U41" s="109"/>
      <c r="V41" s="127"/>
      <c r="W41" s="7">
        <f>V41-U41</f>
        <v>0</v>
      </c>
      <c r="X41" s="109"/>
      <c r="Y41" s="127"/>
      <c r="Z41" s="7">
        <f>Y41-X41</f>
        <v>0</v>
      </c>
      <c r="AA41" s="109"/>
      <c r="AB41" s="127"/>
      <c r="AC41" s="7">
        <f>AB41-AA41</f>
        <v>0</v>
      </c>
      <c r="AE41" s="39" t="s">
        <v>26</v>
      </c>
      <c r="AF41" s="16" t="s">
        <v>30</v>
      </c>
      <c r="AG41" s="86">
        <f t="shared" ref="AG41:AH48" si="40">C41+F41+I41+L41+O41+R41+U41+X41+AA41</f>
        <v>0</v>
      </c>
      <c r="AH41" s="103">
        <f t="shared" si="40"/>
        <v>0</v>
      </c>
      <c r="AI41" s="7">
        <f>AH41-AG41</f>
        <v>0</v>
      </c>
      <c r="AK41" s="39" t="s">
        <v>26</v>
      </c>
      <c r="AL41" s="16" t="s">
        <v>30</v>
      </c>
      <c r="AM41" s="86">
        <f>'1-7'!AA41+'8-14'!AA41+'15-21'!AA41+'22-30'!AG41</f>
        <v>0</v>
      </c>
      <c r="AN41" s="103">
        <f>'1-7'!AB41+'8-14'!AB41+'15-21'!AB41+'22-30'!AH41</f>
        <v>0</v>
      </c>
      <c r="AO41" s="7">
        <f>AN41-AM41</f>
        <v>0</v>
      </c>
    </row>
    <row r="42" spans="1:41" x14ac:dyDescent="0.2">
      <c r="A42" s="39" t="s">
        <v>27</v>
      </c>
      <c r="B42" s="175" t="s">
        <v>32</v>
      </c>
      <c r="C42" s="109"/>
      <c r="D42" s="127"/>
      <c r="E42" s="7">
        <f t="shared" ref="E42:E49" si="41">D42-C42</f>
        <v>0</v>
      </c>
      <c r="F42" s="109"/>
      <c r="G42" s="127"/>
      <c r="H42" s="7">
        <f t="shared" ref="H42:H49" si="42">G42-F42</f>
        <v>0</v>
      </c>
      <c r="I42" s="109"/>
      <c r="J42" s="127"/>
      <c r="K42" s="7">
        <f t="shared" ref="K42:K49" si="43">J42-I42</f>
        <v>0</v>
      </c>
      <c r="L42" s="109"/>
      <c r="M42" s="127"/>
      <c r="N42" s="7">
        <f t="shared" ref="N42:N49" si="44">M42-L42</f>
        <v>0</v>
      </c>
      <c r="O42" s="109"/>
      <c r="P42" s="127"/>
      <c r="Q42" s="7">
        <f t="shared" ref="Q42:Q49" si="45">P42-O42</f>
        <v>0</v>
      </c>
      <c r="R42" s="109"/>
      <c r="S42" s="127"/>
      <c r="T42" s="7">
        <f t="shared" ref="T42:T49" si="46">S42-R42</f>
        <v>0</v>
      </c>
      <c r="U42" s="109"/>
      <c r="V42" s="127"/>
      <c r="W42" s="7">
        <f t="shared" ref="W42:W49" si="47">V42-U42</f>
        <v>0</v>
      </c>
      <c r="X42" s="109"/>
      <c r="Y42" s="127"/>
      <c r="Z42" s="7">
        <f t="shared" ref="Z42:Z49" si="48">Y42-X42</f>
        <v>0</v>
      </c>
      <c r="AA42" s="109"/>
      <c r="AB42" s="127"/>
      <c r="AC42" s="7">
        <f t="shared" ref="AC42:AC49" si="49">AB42-AA42</f>
        <v>0</v>
      </c>
      <c r="AE42" s="39" t="s">
        <v>27</v>
      </c>
      <c r="AF42" s="16" t="s">
        <v>32</v>
      </c>
      <c r="AG42" s="86">
        <f t="shared" si="40"/>
        <v>0</v>
      </c>
      <c r="AH42" s="103">
        <f t="shared" si="40"/>
        <v>0</v>
      </c>
      <c r="AI42" s="7">
        <f t="shared" ref="AI42:AI49" si="50">AH42-AG42</f>
        <v>0</v>
      </c>
      <c r="AK42" s="39" t="s">
        <v>27</v>
      </c>
      <c r="AL42" s="16" t="s">
        <v>32</v>
      </c>
      <c r="AM42" s="86">
        <f>'1-7'!AA42+'8-14'!AA42+'15-21'!AA42+'22-30'!AG42</f>
        <v>11900</v>
      </c>
      <c r="AN42" s="103">
        <f>'1-7'!AB42+'8-14'!AB42+'15-21'!AB42+'22-30'!AH42</f>
        <v>0</v>
      </c>
      <c r="AO42" s="7">
        <f t="shared" ref="AO42:AO49" si="51">AN42-AM42</f>
        <v>-11900</v>
      </c>
    </row>
    <row r="43" spans="1:41" x14ac:dyDescent="0.2">
      <c r="A43" s="39" t="s">
        <v>103</v>
      </c>
      <c r="B43" s="175" t="s">
        <v>34</v>
      </c>
      <c r="C43" s="109"/>
      <c r="D43" s="127"/>
      <c r="E43" s="7">
        <f t="shared" si="41"/>
        <v>0</v>
      </c>
      <c r="F43" s="109"/>
      <c r="G43" s="127"/>
      <c r="H43" s="7">
        <f t="shared" si="42"/>
        <v>0</v>
      </c>
      <c r="I43" s="109"/>
      <c r="J43" s="127"/>
      <c r="K43" s="7">
        <f t="shared" si="43"/>
        <v>0</v>
      </c>
      <c r="L43" s="109"/>
      <c r="M43" s="127"/>
      <c r="N43" s="7">
        <f t="shared" si="44"/>
        <v>0</v>
      </c>
      <c r="O43" s="109"/>
      <c r="P43" s="127"/>
      <c r="Q43" s="7">
        <f t="shared" si="45"/>
        <v>0</v>
      </c>
      <c r="R43" s="109"/>
      <c r="S43" s="127"/>
      <c r="T43" s="7">
        <f t="shared" si="46"/>
        <v>0</v>
      </c>
      <c r="U43" s="109"/>
      <c r="V43" s="127"/>
      <c r="W43" s="7">
        <f t="shared" si="47"/>
        <v>0</v>
      </c>
      <c r="X43" s="109"/>
      <c r="Y43" s="127"/>
      <c r="Z43" s="7">
        <f t="shared" si="48"/>
        <v>0</v>
      </c>
      <c r="AA43" s="109"/>
      <c r="AB43" s="127"/>
      <c r="AC43" s="7">
        <f t="shared" si="49"/>
        <v>0</v>
      </c>
      <c r="AE43" s="39" t="s">
        <v>103</v>
      </c>
      <c r="AF43" s="16" t="s">
        <v>34</v>
      </c>
      <c r="AG43" s="86">
        <f t="shared" si="40"/>
        <v>0</v>
      </c>
      <c r="AH43" s="103">
        <f t="shared" si="40"/>
        <v>0</v>
      </c>
      <c r="AI43" s="7">
        <f t="shared" si="50"/>
        <v>0</v>
      </c>
      <c r="AK43" s="39" t="s">
        <v>103</v>
      </c>
      <c r="AL43" s="16" t="s">
        <v>34</v>
      </c>
      <c r="AM43" s="86">
        <f>'1-7'!AA43+'8-14'!AA43+'15-21'!AA43+'22-30'!AG43</f>
        <v>0</v>
      </c>
      <c r="AN43" s="103">
        <f>'1-7'!AB43+'8-14'!AB43+'15-21'!AB43+'22-30'!AH43</f>
        <v>0</v>
      </c>
      <c r="AO43" s="7">
        <f t="shared" si="51"/>
        <v>0</v>
      </c>
    </row>
    <row r="44" spans="1:41" x14ac:dyDescent="0.2">
      <c r="A44" s="39" t="s">
        <v>29</v>
      </c>
      <c r="B44" s="175" t="s">
        <v>36</v>
      </c>
      <c r="C44" s="109"/>
      <c r="D44" s="127"/>
      <c r="E44" s="7">
        <f t="shared" si="41"/>
        <v>0</v>
      </c>
      <c r="F44" s="109"/>
      <c r="G44" s="127"/>
      <c r="H44" s="7">
        <f t="shared" si="42"/>
        <v>0</v>
      </c>
      <c r="I44" s="109"/>
      <c r="J44" s="127"/>
      <c r="K44" s="7">
        <f t="shared" si="43"/>
        <v>0</v>
      </c>
      <c r="L44" s="109"/>
      <c r="M44" s="127"/>
      <c r="N44" s="7">
        <f t="shared" si="44"/>
        <v>0</v>
      </c>
      <c r="O44" s="109"/>
      <c r="P44" s="127"/>
      <c r="Q44" s="7">
        <f t="shared" si="45"/>
        <v>0</v>
      </c>
      <c r="R44" s="109"/>
      <c r="S44" s="127"/>
      <c r="T44" s="7">
        <f t="shared" si="46"/>
        <v>0</v>
      </c>
      <c r="U44" s="109"/>
      <c r="V44" s="127"/>
      <c r="W44" s="7">
        <f t="shared" si="47"/>
        <v>0</v>
      </c>
      <c r="X44" s="109"/>
      <c r="Y44" s="127"/>
      <c r="Z44" s="7">
        <f t="shared" si="48"/>
        <v>0</v>
      </c>
      <c r="AA44" s="109"/>
      <c r="AB44" s="127"/>
      <c r="AC44" s="7">
        <f t="shared" si="49"/>
        <v>0</v>
      </c>
      <c r="AE44" s="39" t="s">
        <v>29</v>
      </c>
      <c r="AF44" s="16" t="s">
        <v>36</v>
      </c>
      <c r="AG44" s="86">
        <f t="shared" si="40"/>
        <v>0</v>
      </c>
      <c r="AH44" s="103">
        <f t="shared" si="40"/>
        <v>0</v>
      </c>
      <c r="AI44" s="7">
        <f t="shared" si="50"/>
        <v>0</v>
      </c>
      <c r="AK44" s="39" t="s">
        <v>29</v>
      </c>
      <c r="AL44" s="16" t="s">
        <v>36</v>
      </c>
      <c r="AM44" s="86">
        <f>'1-7'!AA44+'8-14'!AA44+'15-21'!AA44+'22-30'!AG44</f>
        <v>0</v>
      </c>
      <c r="AN44" s="103">
        <f>'1-7'!AB44+'8-14'!AB44+'15-21'!AB44+'22-30'!AH44</f>
        <v>0</v>
      </c>
      <c r="AO44" s="7">
        <f t="shared" si="51"/>
        <v>0</v>
      </c>
    </row>
    <row r="45" spans="1:41" x14ac:dyDescent="0.2">
      <c r="A45" s="39" t="s">
        <v>31</v>
      </c>
      <c r="B45" s="175" t="s">
        <v>38</v>
      </c>
      <c r="C45" s="109"/>
      <c r="D45" s="127"/>
      <c r="E45" s="7">
        <f t="shared" si="41"/>
        <v>0</v>
      </c>
      <c r="F45" s="109"/>
      <c r="G45" s="127"/>
      <c r="H45" s="7">
        <f t="shared" si="42"/>
        <v>0</v>
      </c>
      <c r="I45" s="109"/>
      <c r="J45" s="127"/>
      <c r="K45" s="7">
        <f t="shared" si="43"/>
        <v>0</v>
      </c>
      <c r="L45" s="109"/>
      <c r="M45" s="127"/>
      <c r="N45" s="7">
        <f t="shared" si="44"/>
        <v>0</v>
      </c>
      <c r="O45" s="109"/>
      <c r="P45" s="127"/>
      <c r="Q45" s="7">
        <f t="shared" si="45"/>
        <v>0</v>
      </c>
      <c r="R45" s="109"/>
      <c r="S45" s="127"/>
      <c r="T45" s="7">
        <f t="shared" si="46"/>
        <v>0</v>
      </c>
      <c r="U45" s="109"/>
      <c r="V45" s="127"/>
      <c r="W45" s="7">
        <f t="shared" si="47"/>
        <v>0</v>
      </c>
      <c r="X45" s="109"/>
      <c r="Y45" s="127"/>
      <c r="Z45" s="7">
        <f t="shared" si="48"/>
        <v>0</v>
      </c>
      <c r="AA45" s="109"/>
      <c r="AB45" s="127"/>
      <c r="AC45" s="7">
        <f t="shared" si="49"/>
        <v>0</v>
      </c>
      <c r="AE45" s="39" t="s">
        <v>31</v>
      </c>
      <c r="AF45" s="16" t="s">
        <v>38</v>
      </c>
      <c r="AG45" s="86">
        <f t="shared" si="40"/>
        <v>0</v>
      </c>
      <c r="AH45" s="103">
        <f t="shared" si="40"/>
        <v>0</v>
      </c>
      <c r="AI45" s="7">
        <f t="shared" si="50"/>
        <v>0</v>
      </c>
      <c r="AK45" s="39" t="s">
        <v>31</v>
      </c>
      <c r="AL45" s="16" t="s">
        <v>38</v>
      </c>
      <c r="AM45" s="86">
        <f>'1-7'!AA45+'8-14'!AA45+'15-21'!AA45+'22-30'!AG45</f>
        <v>0</v>
      </c>
      <c r="AN45" s="103">
        <f>'1-7'!AB45+'8-14'!AB45+'15-21'!AB45+'22-30'!AH45</f>
        <v>0</v>
      </c>
      <c r="AO45" s="7">
        <f t="shared" si="51"/>
        <v>0</v>
      </c>
    </row>
    <row r="46" spans="1:41" x14ac:dyDescent="0.2">
      <c r="A46" s="39" t="s">
        <v>33</v>
      </c>
      <c r="B46" s="175" t="s">
        <v>13</v>
      </c>
      <c r="C46" s="109"/>
      <c r="D46" s="127"/>
      <c r="E46" s="7">
        <f t="shared" si="41"/>
        <v>0</v>
      </c>
      <c r="F46" s="109"/>
      <c r="G46" s="127"/>
      <c r="H46" s="7">
        <f t="shared" si="42"/>
        <v>0</v>
      </c>
      <c r="I46" s="109"/>
      <c r="J46" s="127"/>
      <c r="K46" s="7">
        <f t="shared" si="43"/>
        <v>0</v>
      </c>
      <c r="L46" s="109"/>
      <c r="M46" s="127"/>
      <c r="N46" s="7">
        <f t="shared" si="44"/>
        <v>0</v>
      </c>
      <c r="O46" s="109"/>
      <c r="P46" s="127"/>
      <c r="Q46" s="7">
        <f t="shared" si="45"/>
        <v>0</v>
      </c>
      <c r="R46" s="109"/>
      <c r="S46" s="127"/>
      <c r="T46" s="7">
        <f t="shared" si="46"/>
        <v>0</v>
      </c>
      <c r="U46" s="109"/>
      <c r="V46" s="127"/>
      <c r="W46" s="7">
        <f t="shared" si="47"/>
        <v>0</v>
      </c>
      <c r="X46" s="109"/>
      <c r="Y46" s="127"/>
      <c r="Z46" s="7">
        <f t="shared" si="48"/>
        <v>0</v>
      </c>
      <c r="AA46" s="109"/>
      <c r="AB46" s="127"/>
      <c r="AC46" s="7">
        <f t="shared" si="49"/>
        <v>0</v>
      </c>
      <c r="AE46" s="39" t="s">
        <v>33</v>
      </c>
      <c r="AF46" s="16" t="s">
        <v>13</v>
      </c>
      <c r="AG46" s="86">
        <f t="shared" si="40"/>
        <v>0</v>
      </c>
      <c r="AH46" s="103">
        <f t="shared" si="40"/>
        <v>0</v>
      </c>
      <c r="AI46" s="7">
        <f t="shared" si="50"/>
        <v>0</v>
      </c>
      <c r="AK46" s="39" t="s">
        <v>33</v>
      </c>
      <c r="AL46" s="16" t="s">
        <v>13</v>
      </c>
      <c r="AM46" s="86">
        <f>'1-7'!AA46+'8-14'!AA46+'15-21'!AA46+'22-30'!AG46</f>
        <v>0</v>
      </c>
      <c r="AN46" s="103">
        <f>'1-7'!AB46+'8-14'!AB46+'15-21'!AB46+'22-30'!AH46</f>
        <v>0</v>
      </c>
      <c r="AO46" s="7">
        <f t="shared" si="51"/>
        <v>0</v>
      </c>
    </row>
    <row r="47" spans="1:41" x14ac:dyDescent="0.2">
      <c r="A47" s="39" t="s">
        <v>35</v>
      </c>
      <c r="B47" s="175" t="s">
        <v>41</v>
      </c>
      <c r="C47" s="109"/>
      <c r="D47" s="3"/>
      <c r="E47" s="7">
        <f t="shared" si="41"/>
        <v>0</v>
      </c>
      <c r="F47" s="109"/>
      <c r="G47" s="3"/>
      <c r="H47" s="7">
        <f t="shared" si="42"/>
        <v>0</v>
      </c>
      <c r="I47" s="109"/>
      <c r="J47" s="3"/>
      <c r="K47" s="7">
        <f t="shared" si="43"/>
        <v>0</v>
      </c>
      <c r="L47" s="109"/>
      <c r="M47" s="3"/>
      <c r="N47" s="7">
        <f t="shared" si="44"/>
        <v>0</v>
      </c>
      <c r="O47" s="109"/>
      <c r="P47" s="3"/>
      <c r="Q47" s="7">
        <f t="shared" si="45"/>
        <v>0</v>
      </c>
      <c r="R47" s="109"/>
      <c r="S47" s="3"/>
      <c r="T47" s="7">
        <f t="shared" si="46"/>
        <v>0</v>
      </c>
      <c r="U47" s="109"/>
      <c r="V47" s="3"/>
      <c r="W47" s="7">
        <f t="shared" si="47"/>
        <v>0</v>
      </c>
      <c r="X47" s="109"/>
      <c r="Y47" s="3"/>
      <c r="Z47" s="7">
        <f t="shared" si="48"/>
        <v>0</v>
      </c>
      <c r="AA47" s="109">
        <v>380</v>
      </c>
      <c r="AB47" s="3"/>
      <c r="AC47" s="7">
        <f t="shared" si="49"/>
        <v>-380</v>
      </c>
      <c r="AE47" s="39" t="s">
        <v>35</v>
      </c>
      <c r="AF47" s="16" t="s">
        <v>41</v>
      </c>
      <c r="AG47" s="86">
        <f t="shared" si="40"/>
        <v>380</v>
      </c>
      <c r="AH47" s="103">
        <f t="shared" si="40"/>
        <v>0</v>
      </c>
      <c r="AI47" s="7">
        <f t="shared" si="50"/>
        <v>-380</v>
      </c>
      <c r="AK47" s="39" t="s">
        <v>35</v>
      </c>
      <c r="AL47" s="16" t="s">
        <v>41</v>
      </c>
      <c r="AM47" s="86">
        <f>'1-7'!AA47+'8-14'!AA47+'15-21'!AA47+'22-30'!AG47</f>
        <v>380</v>
      </c>
      <c r="AN47" s="103">
        <f>'1-7'!AB47+'8-14'!AB47+'15-21'!AB47+'22-30'!AH47</f>
        <v>0</v>
      </c>
      <c r="AO47" s="7">
        <f t="shared" si="51"/>
        <v>-380</v>
      </c>
    </row>
    <row r="48" spans="1:41" x14ac:dyDescent="0.2">
      <c r="A48" s="39" t="s">
        <v>37</v>
      </c>
      <c r="B48" s="175" t="s">
        <v>43</v>
      </c>
      <c r="C48" s="109"/>
      <c r="D48" s="3"/>
      <c r="E48" s="7">
        <f t="shared" si="41"/>
        <v>0</v>
      </c>
      <c r="F48" s="109"/>
      <c r="G48" s="3"/>
      <c r="H48" s="7">
        <f t="shared" si="42"/>
        <v>0</v>
      </c>
      <c r="I48" s="109"/>
      <c r="J48" s="3"/>
      <c r="K48" s="7">
        <f t="shared" si="43"/>
        <v>0</v>
      </c>
      <c r="L48" s="109"/>
      <c r="M48" s="3"/>
      <c r="N48" s="7">
        <f t="shared" si="44"/>
        <v>0</v>
      </c>
      <c r="O48" s="109"/>
      <c r="P48" s="3"/>
      <c r="Q48" s="7">
        <f t="shared" si="45"/>
        <v>0</v>
      </c>
      <c r="R48" s="109"/>
      <c r="S48" s="3"/>
      <c r="T48" s="7">
        <f t="shared" si="46"/>
        <v>0</v>
      </c>
      <c r="U48" s="109"/>
      <c r="V48" s="3"/>
      <c r="W48" s="7">
        <f t="shared" si="47"/>
        <v>0</v>
      </c>
      <c r="X48" s="109"/>
      <c r="Y48" s="3"/>
      <c r="Z48" s="7">
        <f t="shared" si="48"/>
        <v>0</v>
      </c>
      <c r="AA48" s="109"/>
      <c r="AB48" s="3"/>
      <c r="AC48" s="7">
        <f t="shared" si="49"/>
        <v>0</v>
      </c>
      <c r="AE48" s="39" t="s">
        <v>37</v>
      </c>
      <c r="AF48" s="16" t="s">
        <v>43</v>
      </c>
      <c r="AG48" s="86">
        <f t="shared" si="40"/>
        <v>0</v>
      </c>
      <c r="AH48" s="103">
        <f t="shared" si="40"/>
        <v>0</v>
      </c>
      <c r="AI48" s="7">
        <f t="shared" si="50"/>
        <v>0</v>
      </c>
      <c r="AK48" s="39" t="s">
        <v>37</v>
      </c>
      <c r="AL48" s="16" t="s">
        <v>43</v>
      </c>
      <c r="AM48" s="86">
        <f>'1-7'!AA48+'8-14'!AA48+'15-21'!AA48+'22-30'!AG48</f>
        <v>0</v>
      </c>
      <c r="AN48" s="103">
        <f>'1-7'!AB48+'8-14'!AB48+'15-21'!AB48+'22-30'!AH48</f>
        <v>0</v>
      </c>
      <c r="AO48" s="7">
        <f t="shared" si="51"/>
        <v>0</v>
      </c>
    </row>
    <row r="49" spans="1:41" s="8" customFormat="1" ht="15" x14ac:dyDescent="0.25">
      <c r="A49" s="32" t="s">
        <v>39</v>
      </c>
      <c r="B49" s="168" t="s">
        <v>144</v>
      </c>
      <c r="C49" s="110">
        <f t="shared" ref="C49:V49" si="52">SUM(C41:C48)</f>
        <v>0</v>
      </c>
      <c r="D49" s="110">
        <f t="shared" si="52"/>
        <v>0</v>
      </c>
      <c r="E49" s="155">
        <f t="shared" si="41"/>
        <v>0</v>
      </c>
      <c r="F49" s="110">
        <f t="shared" si="52"/>
        <v>0</v>
      </c>
      <c r="G49" s="110">
        <f t="shared" si="52"/>
        <v>0</v>
      </c>
      <c r="H49" s="155">
        <f t="shared" si="42"/>
        <v>0</v>
      </c>
      <c r="I49" s="110">
        <f t="shared" si="52"/>
        <v>0</v>
      </c>
      <c r="J49" s="110">
        <f t="shared" si="52"/>
        <v>0</v>
      </c>
      <c r="K49" s="155">
        <f t="shared" si="43"/>
        <v>0</v>
      </c>
      <c r="L49" s="110">
        <f t="shared" si="52"/>
        <v>0</v>
      </c>
      <c r="M49" s="110">
        <f t="shared" si="52"/>
        <v>0</v>
      </c>
      <c r="N49" s="155">
        <f t="shared" si="44"/>
        <v>0</v>
      </c>
      <c r="O49" s="110">
        <f t="shared" si="52"/>
        <v>0</v>
      </c>
      <c r="P49" s="110">
        <f t="shared" si="52"/>
        <v>0</v>
      </c>
      <c r="Q49" s="155">
        <f t="shared" si="45"/>
        <v>0</v>
      </c>
      <c r="R49" s="110">
        <f t="shared" si="52"/>
        <v>0</v>
      </c>
      <c r="S49" s="110">
        <f t="shared" si="52"/>
        <v>0</v>
      </c>
      <c r="T49" s="155">
        <f t="shared" si="46"/>
        <v>0</v>
      </c>
      <c r="U49" s="110">
        <f t="shared" si="52"/>
        <v>0</v>
      </c>
      <c r="V49" s="110">
        <f t="shared" si="52"/>
        <v>0</v>
      </c>
      <c r="W49" s="155">
        <f t="shared" si="47"/>
        <v>0</v>
      </c>
      <c r="X49" s="110">
        <f t="shared" ref="X49:AB49" si="53">SUM(X41:X48)</f>
        <v>0</v>
      </c>
      <c r="Y49" s="110">
        <f t="shared" si="53"/>
        <v>0</v>
      </c>
      <c r="Z49" s="155">
        <f t="shared" si="48"/>
        <v>0</v>
      </c>
      <c r="AA49" s="110">
        <f t="shared" si="53"/>
        <v>380</v>
      </c>
      <c r="AB49" s="110">
        <f t="shared" si="53"/>
        <v>0</v>
      </c>
      <c r="AC49" s="155">
        <f t="shared" si="49"/>
        <v>-380</v>
      </c>
      <c r="AE49" s="32" t="s">
        <v>39</v>
      </c>
      <c r="AF49" s="24" t="s">
        <v>144</v>
      </c>
      <c r="AG49" s="50">
        <f t="shared" ref="AG49:AH49" si="54">SUM(AG41:AG48)</f>
        <v>380</v>
      </c>
      <c r="AH49" s="82">
        <f t="shared" si="54"/>
        <v>0</v>
      </c>
      <c r="AI49" s="155">
        <f t="shared" si="50"/>
        <v>-380</v>
      </c>
      <c r="AK49" s="32" t="s">
        <v>39</v>
      </c>
      <c r="AL49" s="24" t="s">
        <v>144</v>
      </c>
      <c r="AM49" s="50">
        <f t="shared" ref="AM49:AN49" si="55">SUM(AM41:AM48)</f>
        <v>12280</v>
      </c>
      <c r="AN49" s="82">
        <f t="shared" si="55"/>
        <v>0</v>
      </c>
      <c r="AO49" s="155">
        <f t="shared" si="51"/>
        <v>-12280</v>
      </c>
    </row>
    <row r="50" spans="1:41" s="8" customFormat="1" ht="15" x14ac:dyDescent="0.25">
      <c r="A50" s="30" t="s">
        <v>18</v>
      </c>
      <c r="B50" s="166" t="s">
        <v>5</v>
      </c>
      <c r="C50" s="11"/>
      <c r="D50" s="11"/>
      <c r="E50" s="117"/>
      <c r="F50" s="11"/>
      <c r="G50" s="11"/>
      <c r="H50" s="117"/>
      <c r="I50" s="11"/>
      <c r="J50" s="11"/>
      <c r="K50" s="117"/>
      <c r="L50" s="11"/>
      <c r="M50" s="11"/>
      <c r="N50" s="117"/>
      <c r="O50" s="11"/>
      <c r="P50" s="11"/>
      <c r="Q50" s="117"/>
      <c r="R50" s="11"/>
      <c r="S50" s="11"/>
      <c r="T50" s="117"/>
      <c r="U50" s="11"/>
      <c r="V50" s="11"/>
      <c r="W50" s="117"/>
      <c r="X50" s="11"/>
      <c r="Y50" s="11"/>
      <c r="Z50" s="117"/>
      <c r="AA50" s="11"/>
      <c r="AB50" s="11"/>
      <c r="AC50" s="117"/>
      <c r="AE50" s="30" t="s">
        <v>18</v>
      </c>
      <c r="AF50" s="22" t="s">
        <v>5</v>
      </c>
      <c r="AG50" s="85"/>
      <c r="AH50" s="33"/>
      <c r="AI50" s="117"/>
      <c r="AK50" s="30" t="s">
        <v>18</v>
      </c>
      <c r="AL50" s="22" t="s">
        <v>5</v>
      </c>
      <c r="AM50" s="85"/>
      <c r="AN50" s="33"/>
      <c r="AO50" s="117"/>
    </row>
    <row r="51" spans="1:41" x14ac:dyDescent="0.2">
      <c r="A51" s="39" t="s">
        <v>40</v>
      </c>
      <c r="B51" s="175" t="s">
        <v>46</v>
      </c>
      <c r="C51" s="3"/>
      <c r="D51" s="3"/>
      <c r="E51" s="2">
        <f>D51-C51</f>
        <v>0</v>
      </c>
      <c r="F51" s="3"/>
      <c r="G51" s="3"/>
      <c r="H51" s="2">
        <f>G51-F51</f>
        <v>0</v>
      </c>
      <c r="I51" s="3"/>
      <c r="J51" s="3"/>
      <c r="K51" s="2">
        <f>J51-I51</f>
        <v>0</v>
      </c>
      <c r="L51" s="3"/>
      <c r="M51" s="3"/>
      <c r="N51" s="2">
        <f>M51-L51</f>
        <v>0</v>
      </c>
      <c r="O51" s="3"/>
      <c r="P51" s="3"/>
      <c r="Q51" s="2">
        <f>P51-O51</f>
        <v>0</v>
      </c>
      <c r="R51" s="3"/>
      <c r="S51" s="3"/>
      <c r="T51" s="2">
        <f>S51-R51</f>
        <v>0</v>
      </c>
      <c r="U51" s="3"/>
      <c r="V51" s="3"/>
      <c r="W51" s="2">
        <f>V51-U51</f>
        <v>0</v>
      </c>
      <c r="X51" s="3"/>
      <c r="Y51" s="3"/>
      <c r="Z51" s="2">
        <f>Y51-X51</f>
        <v>0</v>
      </c>
      <c r="AA51" s="3"/>
      <c r="AB51" s="3"/>
      <c r="AC51" s="2">
        <f>AB51-AA51</f>
        <v>0</v>
      </c>
      <c r="AE51" s="39" t="s">
        <v>40</v>
      </c>
      <c r="AF51" s="16" t="s">
        <v>46</v>
      </c>
      <c r="AG51" s="87">
        <f t="shared" ref="AG51:AH56" si="56">C51+F51+I51+L51+O51+R51+U51+X51+AA51</f>
        <v>0</v>
      </c>
      <c r="AH51" s="104">
        <f t="shared" si="56"/>
        <v>0</v>
      </c>
      <c r="AI51" s="2">
        <f>AH51-AG51</f>
        <v>0</v>
      </c>
      <c r="AK51" s="39" t="s">
        <v>40</v>
      </c>
      <c r="AL51" s="16" t="s">
        <v>46</v>
      </c>
      <c r="AM51" s="87">
        <f>'1-7'!AA51+'8-14'!AA51+'15-21'!AA51+'22-30'!AG51</f>
        <v>0</v>
      </c>
      <c r="AN51" s="104">
        <f>'1-7'!AB51+'8-14'!AB51+'15-21'!AB51+'22-30'!AH51</f>
        <v>0</v>
      </c>
      <c r="AO51" s="2">
        <f>AN51-AM51</f>
        <v>0</v>
      </c>
    </row>
    <row r="52" spans="1:41" x14ac:dyDescent="0.2">
      <c r="A52" s="39" t="s">
        <v>42</v>
      </c>
      <c r="B52" s="175" t="s">
        <v>48</v>
      </c>
      <c r="C52" s="3"/>
      <c r="D52" s="3"/>
      <c r="E52" s="2">
        <f t="shared" ref="E52:E59" si="57">D52-C52</f>
        <v>0</v>
      </c>
      <c r="F52" s="3"/>
      <c r="G52" s="3"/>
      <c r="H52" s="2">
        <f t="shared" ref="H52:H59" si="58">G52-F52</f>
        <v>0</v>
      </c>
      <c r="I52" s="3"/>
      <c r="J52" s="3"/>
      <c r="K52" s="2">
        <f t="shared" ref="K52:K59" si="59">J52-I52</f>
        <v>0</v>
      </c>
      <c r="L52" s="3"/>
      <c r="M52" s="3"/>
      <c r="N52" s="2">
        <f t="shared" ref="N52:N59" si="60">M52-L52</f>
        <v>0</v>
      </c>
      <c r="O52" s="3">
        <v>64450</v>
      </c>
      <c r="P52" s="3"/>
      <c r="Q52" s="2">
        <f t="shared" ref="Q52:Q59" si="61">P52-O52</f>
        <v>-64450</v>
      </c>
      <c r="R52" s="3"/>
      <c r="S52" s="3"/>
      <c r="T52" s="2">
        <f t="shared" ref="T52:T59" si="62">S52-R52</f>
        <v>0</v>
      </c>
      <c r="U52" s="3"/>
      <c r="V52" s="3"/>
      <c r="W52" s="2">
        <f t="shared" ref="W52:W59" si="63">V52-U52</f>
        <v>0</v>
      </c>
      <c r="X52" s="3"/>
      <c r="Y52" s="3"/>
      <c r="Z52" s="2">
        <f t="shared" ref="Z52:Z59" si="64">Y52-X52</f>
        <v>0</v>
      </c>
      <c r="AA52" s="3"/>
      <c r="AB52" s="3"/>
      <c r="AC52" s="2">
        <f t="shared" ref="AC52:AC59" si="65">AB52-AA52</f>
        <v>0</v>
      </c>
      <c r="AE52" s="39" t="s">
        <v>42</v>
      </c>
      <c r="AF52" s="16" t="s">
        <v>48</v>
      </c>
      <c r="AG52" s="87">
        <f t="shared" si="56"/>
        <v>64450</v>
      </c>
      <c r="AH52" s="104">
        <f t="shared" si="56"/>
        <v>0</v>
      </c>
      <c r="AI52" s="2">
        <f t="shared" ref="AI52:AI59" si="66">AH52-AG52</f>
        <v>-64450</v>
      </c>
      <c r="AK52" s="39" t="s">
        <v>42</v>
      </c>
      <c r="AL52" s="16" t="s">
        <v>48</v>
      </c>
      <c r="AM52" s="87">
        <f>'1-7'!AA52+'8-14'!AA52+'15-21'!AA52+'22-30'!AG52</f>
        <v>64450</v>
      </c>
      <c r="AN52" s="104">
        <f>'1-7'!AB52+'8-14'!AB52+'15-21'!AB52+'22-30'!AH52</f>
        <v>0</v>
      </c>
      <c r="AO52" s="2">
        <f t="shared" ref="AO52:AO59" si="67">AN52-AM52</f>
        <v>-64450</v>
      </c>
    </row>
    <row r="53" spans="1:41" x14ac:dyDescent="0.2">
      <c r="A53" s="39" t="s">
        <v>44</v>
      </c>
      <c r="B53" s="175" t="s">
        <v>50</v>
      </c>
      <c r="C53" s="3"/>
      <c r="D53" s="3"/>
      <c r="E53" s="2">
        <f t="shared" si="57"/>
        <v>0</v>
      </c>
      <c r="F53" s="3"/>
      <c r="G53" s="3"/>
      <c r="H53" s="2">
        <f t="shared" si="58"/>
        <v>0</v>
      </c>
      <c r="I53" s="3"/>
      <c r="J53" s="3"/>
      <c r="K53" s="2">
        <f t="shared" si="59"/>
        <v>0</v>
      </c>
      <c r="L53" s="3"/>
      <c r="M53" s="3"/>
      <c r="N53" s="2">
        <f t="shared" si="60"/>
        <v>0</v>
      </c>
      <c r="O53" s="3"/>
      <c r="P53" s="3"/>
      <c r="Q53" s="2">
        <f t="shared" si="61"/>
        <v>0</v>
      </c>
      <c r="R53" s="3"/>
      <c r="S53" s="3"/>
      <c r="T53" s="2">
        <f t="shared" si="62"/>
        <v>0</v>
      </c>
      <c r="U53" s="3"/>
      <c r="V53" s="3"/>
      <c r="W53" s="2">
        <f t="shared" si="63"/>
        <v>0</v>
      </c>
      <c r="X53" s="3"/>
      <c r="Y53" s="3"/>
      <c r="Z53" s="2">
        <f t="shared" si="64"/>
        <v>0</v>
      </c>
      <c r="AA53" s="3"/>
      <c r="AB53" s="3"/>
      <c r="AC53" s="2">
        <f t="shared" si="65"/>
        <v>0</v>
      </c>
      <c r="AE53" s="39" t="s">
        <v>44</v>
      </c>
      <c r="AF53" s="16" t="s">
        <v>50</v>
      </c>
      <c r="AG53" s="87">
        <f t="shared" si="56"/>
        <v>0</v>
      </c>
      <c r="AH53" s="104">
        <f t="shared" si="56"/>
        <v>0</v>
      </c>
      <c r="AI53" s="2">
        <f t="shared" si="66"/>
        <v>0</v>
      </c>
      <c r="AK53" s="39" t="s">
        <v>44</v>
      </c>
      <c r="AL53" s="16" t="s">
        <v>50</v>
      </c>
      <c r="AM53" s="87">
        <f>'1-7'!AA53+'8-14'!AA53+'15-21'!AA53+'22-30'!AG53</f>
        <v>0</v>
      </c>
      <c r="AN53" s="104">
        <f>'1-7'!AB53+'8-14'!AB53+'15-21'!AB53+'22-30'!AH53</f>
        <v>0</v>
      </c>
      <c r="AO53" s="2">
        <f t="shared" si="67"/>
        <v>0</v>
      </c>
    </row>
    <row r="54" spans="1:41" x14ac:dyDescent="0.2">
      <c r="A54" s="39" t="s">
        <v>45</v>
      </c>
      <c r="B54" s="175" t="s">
        <v>52</v>
      </c>
      <c r="C54" s="3"/>
      <c r="D54" s="3"/>
      <c r="E54" s="2">
        <f t="shared" si="57"/>
        <v>0</v>
      </c>
      <c r="F54" s="3"/>
      <c r="G54" s="3"/>
      <c r="H54" s="2">
        <f t="shared" si="58"/>
        <v>0</v>
      </c>
      <c r="I54" s="3"/>
      <c r="J54" s="3"/>
      <c r="K54" s="2">
        <f t="shared" si="59"/>
        <v>0</v>
      </c>
      <c r="L54" s="3"/>
      <c r="M54" s="3"/>
      <c r="N54" s="2">
        <f t="shared" si="60"/>
        <v>0</v>
      </c>
      <c r="O54" s="3"/>
      <c r="P54" s="3"/>
      <c r="Q54" s="2">
        <f t="shared" si="61"/>
        <v>0</v>
      </c>
      <c r="R54" s="3"/>
      <c r="S54" s="3"/>
      <c r="T54" s="2">
        <f t="shared" si="62"/>
        <v>0</v>
      </c>
      <c r="U54" s="3"/>
      <c r="V54" s="3"/>
      <c r="W54" s="2">
        <f t="shared" si="63"/>
        <v>0</v>
      </c>
      <c r="X54" s="3"/>
      <c r="Y54" s="3"/>
      <c r="Z54" s="2">
        <f t="shared" si="64"/>
        <v>0</v>
      </c>
      <c r="AA54" s="3"/>
      <c r="AB54" s="3"/>
      <c r="AC54" s="2">
        <f t="shared" si="65"/>
        <v>0</v>
      </c>
      <c r="AE54" s="39" t="s">
        <v>45</v>
      </c>
      <c r="AF54" s="16" t="s">
        <v>52</v>
      </c>
      <c r="AG54" s="87">
        <f t="shared" si="56"/>
        <v>0</v>
      </c>
      <c r="AH54" s="104">
        <f t="shared" si="56"/>
        <v>0</v>
      </c>
      <c r="AI54" s="2">
        <f t="shared" si="66"/>
        <v>0</v>
      </c>
      <c r="AK54" s="39" t="s">
        <v>45</v>
      </c>
      <c r="AL54" s="16" t="s">
        <v>52</v>
      </c>
      <c r="AM54" s="87">
        <f>'1-7'!AA54+'8-14'!AA54+'15-21'!AA54+'22-30'!AG54</f>
        <v>0</v>
      </c>
      <c r="AN54" s="104">
        <f>'1-7'!AB54+'8-14'!AB54+'15-21'!AB54+'22-30'!AH54</f>
        <v>0</v>
      </c>
      <c r="AO54" s="2">
        <f t="shared" si="67"/>
        <v>0</v>
      </c>
    </row>
    <row r="55" spans="1:41" x14ac:dyDescent="0.2">
      <c r="A55" s="39" t="s">
        <v>47</v>
      </c>
      <c r="B55" s="175" t="s">
        <v>54</v>
      </c>
      <c r="C55" s="3"/>
      <c r="D55" s="3"/>
      <c r="E55" s="2">
        <f t="shared" si="57"/>
        <v>0</v>
      </c>
      <c r="F55" s="3"/>
      <c r="G55" s="3"/>
      <c r="H55" s="2">
        <f t="shared" si="58"/>
        <v>0</v>
      </c>
      <c r="I55" s="3"/>
      <c r="J55" s="3"/>
      <c r="K55" s="2">
        <f t="shared" si="59"/>
        <v>0</v>
      </c>
      <c r="L55" s="3"/>
      <c r="M55" s="3"/>
      <c r="N55" s="2">
        <f t="shared" si="60"/>
        <v>0</v>
      </c>
      <c r="O55" s="3"/>
      <c r="P55" s="3"/>
      <c r="Q55" s="2">
        <f t="shared" si="61"/>
        <v>0</v>
      </c>
      <c r="R55" s="3"/>
      <c r="S55" s="3"/>
      <c r="T55" s="2">
        <f t="shared" si="62"/>
        <v>0</v>
      </c>
      <c r="U55" s="3"/>
      <c r="V55" s="3"/>
      <c r="W55" s="2">
        <f t="shared" si="63"/>
        <v>0</v>
      </c>
      <c r="X55" s="3"/>
      <c r="Y55" s="3"/>
      <c r="Z55" s="2">
        <f t="shared" si="64"/>
        <v>0</v>
      </c>
      <c r="AA55" s="3"/>
      <c r="AB55" s="3"/>
      <c r="AC55" s="2">
        <f t="shared" si="65"/>
        <v>0</v>
      </c>
      <c r="AE55" s="39" t="s">
        <v>47</v>
      </c>
      <c r="AF55" s="16" t="s">
        <v>54</v>
      </c>
      <c r="AG55" s="87">
        <f t="shared" si="56"/>
        <v>0</v>
      </c>
      <c r="AH55" s="104">
        <f t="shared" si="56"/>
        <v>0</v>
      </c>
      <c r="AI55" s="2">
        <f t="shared" si="66"/>
        <v>0</v>
      </c>
      <c r="AK55" s="39" t="s">
        <v>47</v>
      </c>
      <c r="AL55" s="16" t="s">
        <v>54</v>
      </c>
      <c r="AM55" s="87">
        <f>'1-7'!AA55+'8-14'!AA55+'15-21'!AA55+'22-30'!AG55</f>
        <v>0</v>
      </c>
      <c r="AN55" s="104">
        <f>'1-7'!AB55+'8-14'!AB55+'15-21'!AB55+'22-30'!AH55</f>
        <v>0</v>
      </c>
      <c r="AO55" s="2">
        <f t="shared" si="67"/>
        <v>0</v>
      </c>
    </row>
    <row r="56" spans="1:41" x14ac:dyDescent="0.2">
      <c r="A56" s="39" t="s">
        <v>49</v>
      </c>
      <c r="B56" s="175" t="s">
        <v>24</v>
      </c>
      <c r="C56" s="3"/>
      <c r="D56" s="3"/>
      <c r="E56" s="2">
        <f t="shared" si="57"/>
        <v>0</v>
      </c>
      <c r="F56" s="3"/>
      <c r="G56" s="3"/>
      <c r="H56" s="2">
        <f t="shared" si="58"/>
        <v>0</v>
      </c>
      <c r="I56" s="3"/>
      <c r="J56" s="3"/>
      <c r="K56" s="2">
        <f t="shared" si="59"/>
        <v>0</v>
      </c>
      <c r="L56" s="3"/>
      <c r="M56" s="3"/>
      <c r="N56" s="2">
        <f t="shared" si="60"/>
        <v>0</v>
      </c>
      <c r="O56" s="3"/>
      <c r="P56" s="3"/>
      <c r="Q56" s="2">
        <f t="shared" si="61"/>
        <v>0</v>
      </c>
      <c r="R56" s="3"/>
      <c r="S56" s="3"/>
      <c r="T56" s="2">
        <f t="shared" si="62"/>
        <v>0</v>
      </c>
      <c r="U56" s="3"/>
      <c r="V56" s="3"/>
      <c r="W56" s="2">
        <f t="shared" si="63"/>
        <v>0</v>
      </c>
      <c r="X56" s="3"/>
      <c r="Y56" s="3"/>
      <c r="Z56" s="2">
        <f t="shared" si="64"/>
        <v>0</v>
      </c>
      <c r="AA56" s="3"/>
      <c r="AB56" s="3"/>
      <c r="AC56" s="2">
        <f t="shared" si="65"/>
        <v>0</v>
      </c>
      <c r="AE56" s="39" t="s">
        <v>49</v>
      </c>
      <c r="AF56" s="16" t="s">
        <v>24</v>
      </c>
      <c r="AG56" s="87">
        <f t="shared" si="56"/>
        <v>0</v>
      </c>
      <c r="AH56" s="104">
        <f t="shared" si="56"/>
        <v>0</v>
      </c>
      <c r="AI56" s="2">
        <f t="shared" si="66"/>
        <v>0</v>
      </c>
      <c r="AK56" s="39" t="s">
        <v>49</v>
      </c>
      <c r="AL56" s="16" t="s">
        <v>24</v>
      </c>
      <c r="AM56" s="87">
        <f>'1-7'!AA56+'8-14'!AA56+'15-21'!AA56+'22-30'!AG56</f>
        <v>0</v>
      </c>
      <c r="AN56" s="104">
        <f>'1-7'!AB56+'8-14'!AB56+'15-21'!AB56+'22-30'!AH56</f>
        <v>0</v>
      </c>
      <c r="AO56" s="2">
        <f t="shared" si="67"/>
        <v>0</v>
      </c>
    </row>
    <row r="57" spans="1:41" s="8" customFormat="1" ht="15" x14ac:dyDescent="0.25">
      <c r="A57" s="32" t="s">
        <v>51</v>
      </c>
      <c r="B57" s="168" t="s">
        <v>145</v>
      </c>
      <c r="C57" s="110">
        <f t="shared" ref="C57:V57" si="68">SUM(C51:C56)</f>
        <v>0</v>
      </c>
      <c r="D57" s="110">
        <f t="shared" si="68"/>
        <v>0</v>
      </c>
      <c r="E57" s="155">
        <f t="shared" si="57"/>
        <v>0</v>
      </c>
      <c r="F57" s="110">
        <f t="shared" si="68"/>
        <v>0</v>
      </c>
      <c r="G57" s="110">
        <f t="shared" si="68"/>
        <v>0</v>
      </c>
      <c r="H57" s="155">
        <f t="shared" si="58"/>
        <v>0</v>
      </c>
      <c r="I57" s="110">
        <f t="shared" si="68"/>
        <v>0</v>
      </c>
      <c r="J57" s="110">
        <f t="shared" si="68"/>
        <v>0</v>
      </c>
      <c r="K57" s="155">
        <f t="shared" si="59"/>
        <v>0</v>
      </c>
      <c r="L57" s="110">
        <f t="shared" si="68"/>
        <v>0</v>
      </c>
      <c r="M57" s="110">
        <f t="shared" si="68"/>
        <v>0</v>
      </c>
      <c r="N57" s="155">
        <f t="shared" si="60"/>
        <v>0</v>
      </c>
      <c r="O57" s="110">
        <f t="shared" si="68"/>
        <v>64450</v>
      </c>
      <c r="P57" s="110">
        <f t="shared" si="68"/>
        <v>0</v>
      </c>
      <c r="Q57" s="155">
        <f t="shared" si="61"/>
        <v>-64450</v>
      </c>
      <c r="R57" s="110">
        <f t="shared" si="68"/>
        <v>0</v>
      </c>
      <c r="S57" s="110">
        <f t="shared" si="68"/>
        <v>0</v>
      </c>
      <c r="T57" s="155">
        <f t="shared" si="62"/>
        <v>0</v>
      </c>
      <c r="U57" s="110">
        <f t="shared" si="68"/>
        <v>0</v>
      </c>
      <c r="V57" s="110">
        <f t="shared" si="68"/>
        <v>0</v>
      </c>
      <c r="W57" s="155">
        <f t="shared" si="63"/>
        <v>0</v>
      </c>
      <c r="X57" s="110">
        <f t="shared" ref="X57:AB57" si="69">SUM(X51:X56)</f>
        <v>0</v>
      </c>
      <c r="Y57" s="110">
        <f t="shared" si="69"/>
        <v>0</v>
      </c>
      <c r="Z57" s="155">
        <f t="shared" si="64"/>
        <v>0</v>
      </c>
      <c r="AA57" s="110">
        <f t="shared" si="69"/>
        <v>0</v>
      </c>
      <c r="AB57" s="110">
        <f t="shared" si="69"/>
        <v>0</v>
      </c>
      <c r="AC57" s="155">
        <f t="shared" si="65"/>
        <v>0</v>
      </c>
      <c r="AE57" s="32" t="s">
        <v>51</v>
      </c>
      <c r="AF57" s="24" t="s">
        <v>145</v>
      </c>
      <c r="AG57" s="50">
        <f t="shared" ref="AG57:AH57" si="70">SUM(AG51:AG56)</f>
        <v>64450</v>
      </c>
      <c r="AH57" s="82">
        <f t="shared" si="70"/>
        <v>0</v>
      </c>
      <c r="AI57" s="155">
        <f t="shared" si="66"/>
        <v>-64450</v>
      </c>
      <c r="AK57" s="32" t="s">
        <v>51</v>
      </c>
      <c r="AL57" s="24" t="s">
        <v>145</v>
      </c>
      <c r="AM57" s="50">
        <f t="shared" ref="AM57:AN57" si="71">SUM(AM51:AM56)</f>
        <v>64450</v>
      </c>
      <c r="AN57" s="82">
        <f t="shared" si="71"/>
        <v>0</v>
      </c>
      <c r="AO57" s="155">
        <f t="shared" si="67"/>
        <v>-64450</v>
      </c>
    </row>
    <row r="58" spans="1:41" s="19" customFormat="1" ht="16.5" thickBot="1" x14ac:dyDescent="0.3">
      <c r="A58" s="164" t="s">
        <v>53</v>
      </c>
      <c r="B58" s="176" t="s">
        <v>146</v>
      </c>
      <c r="C58" s="111">
        <f t="shared" ref="C58:V58" si="72">C49-C57</f>
        <v>0</v>
      </c>
      <c r="D58" s="111">
        <f t="shared" si="72"/>
        <v>0</v>
      </c>
      <c r="E58" s="156">
        <f t="shared" si="57"/>
        <v>0</v>
      </c>
      <c r="F58" s="111">
        <f t="shared" si="72"/>
        <v>0</v>
      </c>
      <c r="G58" s="111">
        <f t="shared" si="72"/>
        <v>0</v>
      </c>
      <c r="H58" s="156">
        <f t="shared" si="58"/>
        <v>0</v>
      </c>
      <c r="I58" s="111">
        <f t="shared" si="72"/>
        <v>0</v>
      </c>
      <c r="J58" s="111">
        <f t="shared" si="72"/>
        <v>0</v>
      </c>
      <c r="K58" s="156">
        <f t="shared" si="59"/>
        <v>0</v>
      </c>
      <c r="L58" s="111">
        <f t="shared" si="72"/>
        <v>0</v>
      </c>
      <c r="M58" s="111">
        <f t="shared" si="72"/>
        <v>0</v>
      </c>
      <c r="N58" s="156">
        <f t="shared" si="60"/>
        <v>0</v>
      </c>
      <c r="O58" s="111">
        <f t="shared" si="72"/>
        <v>-64450</v>
      </c>
      <c r="P58" s="111">
        <f t="shared" si="72"/>
        <v>0</v>
      </c>
      <c r="Q58" s="156">
        <f t="shared" si="61"/>
        <v>64450</v>
      </c>
      <c r="R58" s="111">
        <f t="shared" si="72"/>
        <v>0</v>
      </c>
      <c r="S58" s="111">
        <f t="shared" si="72"/>
        <v>0</v>
      </c>
      <c r="T58" s="156">
        <f t="shared" si="62"/>
        <v>0</v>
      </c>
      <c r="U58" s="111">
        <f t="shared" si="72"/>
        <v>0</v>
      </c>
      <c r="V58" s="111">
        <f t="shared" si="72"/>
        <v>0</v>
      </c>
      <c r="W58" s="156">
        <f t="shared" si="63"/>
        <v>0</v>
      </c>
      <c r="X58" s="111">
        <f t="shared" ref="X58:AB58" si="73">X49-X57</f>
        <v>0</v>
      </c>
      <c r="Y58" s="111">
        <f t="shared" si="73"/>
        <v>0</v>
      </c>
      <c r="Z58" s="156">
        <f t="shared" si="64"/>
        <v>0</v>
      </c>
      <c r="AA58" s="111">
        <f t="shared" si="73"/>
        <v>380</v>
      </c>
      <c r="AB58" s="111">
        <f t="shared" si="73"/>
        <v>0</v>
      </c>
      <c r="AC58" s="156">
        <f t="shared" si="65"/>
        <v>-380</v>
      </c>
      <c r="AE58" s="36" t="s">
        <v>53</v>
      </c>
      <c r="AF58" s="26" t="s">
        <v>158</v>
      </c>
      <c r="AG58" s="88">
        <f t="shared" ref="AG58:AH58" si="74">AG49-AG57</f>
        <v>-64070</v>
      </c>
      <c r="AH58" s="37">
        <f t="shared" si="74"/>
        <v>0</v>
      </c>
      <c r="AI58" s="156">
        <f t="shared" si="66"/>
        <v>64070</v>
      </c>
      <c r="AK58" s="36" t="s">
        <v>53</v>
      </c>
      <c r="AL58" s="26" t="s">
        <v>155</v>
      </c>
      <c r="AM58" s="88">
        <f t="shared" ref="AM58:AN58" si="75">AM49-AM57</f>
        <v>-52170</v>
      </c>
      <c r="AN58" s="37">
        <f t="shared" si="75"/>
        <v>0</v>
      </c>
      <c r="AO58" s="156">
        <f t="shared" si="67"/>
        <v>52170</v>
      </c>
    </row>
    <row r="59" spans="1:41" s="8" customFormat="1" ht="18.75" thickBot="1" x14ac:dyDescent="0.3">
      <c r="A59" s="40" t="s">
        <v>55</v>
      </c>
      <c r="B59" s="177" t="s">
        <v>147</v>
      </c>
      <c r="C59" s="113">
        <f>C37+C58</f>
        <v>0</v>
      </c>
      <c r="D59" s="113">
        <f>D37+D58</f>
        <v>0</v>
      </c>
      <c r="E59" s="158">
        <f t="shared" si="57"/>
        <v>0</v>
      </c>
      <c r="F59" s="113">
        <f t="shared" ref="F59:V59" si="76">F37+F58</f>
        <v>0</v>
      </c>
      <c r="G59" s="113">
        <f t="shared" si="76"/>
        <v>0</v>
      </c>
      <c r="H59" s="158">
        <f t="shared" si="58"/>
        <v>0</v>
      </c>
      <c r="I59" s="113">
        <f t="shared" si="76"/>
        <v>25600</v>
      </c>
      <c r="J59" s="113">
        <f t="shared" si="76"/>
        <v>0</v>
      </c>
      <c r="K59" s="158">
        <f t="shared" si="59"/>
        <v>-25600</v>
      </c>
      <c r="L59" s="113">
        <f t="shared" si="76"/>
        <v>71400</v>
      </c>
      <c r="M59" s="113">
        <f t="shared" si="76"/>
        <v>0</v>
      </c>
      <c r="N59" s="158">
        <f t="shared" si="60"/>
        <v>-71400</v>
      </c>
      <c r="O59" s="113">
        <f t="shared" si="76"/>
        <v>-55030</v>
      </c>
      <c r="P59" s="113">
        <f t="shared" si="76"/>
        <v>0</v>
      </c>
      <c r="Q59" s="158">
        <f t="shared" si="61"/>
        <v>55030</v>
      </c>
      <c r="R59" s="113">
        <f t="shared" si="76"/>
        <v>-32000</v>
      </c>
      <c r="S59" s="113">
        <f t="shared" si="76"/>
        <v>0</v>
      </c>
      <c r="T59" s="158">
        <f t="shared" si="62"/>
        <v>32000</v>
      </c>
      <c r="U59" s="113">
        <f t="shared" si="76"/>
        <v>0</v>
      </c>
      <c r="V59" s="113">
        <f t="shared" si="76"/>
        <v>0</v>
      </c>
      <c r="W59" s="158">
        <f t="shared" si="63"/>
        <v>0</v>
      </c>
      <c r="X59" s="113">
        <f t="shared" ref="X59:AB59" si="77">X37+X58</f>
        <v>0</v>
      </c>
      <c r="Y59" s="113">
        <f t="shared" si="77"/>
        <v>0</v>
      </c>
      <c r="Z59" s="158">
        <f t="shared" si="64"/>
        <v>0</v>
      </c>
      <c r="AA59" s="113">
        <f t="shared" si="77"/>
        <v>380</v>
      </c>
      <c r="AB59" s="113">
        <f t="shared" si="77"/>
        <v>0</v>
      </c>
      <c r="AC59" s="158">
        <f t="shared" si="65"/>
        <v>-380</v>
      </c>
      <c r="AE59" s="40" t="s">
        <v>55</v>
      </c>
      <c r="AF59" s="27" t="s">
        <v>135</v>
      </c>
      <c r="AG59" s="51">
        <f t="shared" ref="AG59:AH59" si="78">AG37+AG58</f>
        <v>10350</v>
      </c>
      <c r="AH59" s="43">
        <f t="shared" si="78"/>
        <v>0</v>
      </c>
      <c r="AI59" s="158">
        <f t="shared" si="66"/>
        <v>-10350</v>
      </c>
      <c r="AK59" s="40" t="s">
        <v>55</v>
      </c>
      <c r="AL59" s="27" t="s">
        <v>137</v>
      </c>
      <c r="AM59" s="51">
        <f t="shared" ref="AM59:AN59" si="79">AM37+AM58</f>
        <v>-50575</v>
      </c>
      <c r="AN59" s="43">
        <f t="shared" si="79"/>
        <v>-12100</v>
      </c>
      <c r="AO59" s="158">
        <f t="shared" si="67"/>
        <v>38475</v>
      </c>
    </row>
    <row r="60" spans="1:41" s="49" customFormat="1" ht="7.5" customHeight="1" x14ac:dyDescent="0.25">
      <c r="A60" s="44"/>
      <c r="B60" s="173"/>
      <c r="C60" s="112"/>
      <c r="D60" s="112"/>
      <c r="E60" s="47"/>
      <c r="F60" s="112"/>
      <c r="G60" s="112"/>
      <c r="H60" s="47"/>
      <c r="I60" s="112"/>
      <c r="J60" s="112"/>
      <c r="K60" s="47"/>
      <c r="L60" s="112"/>
      <c r="M60" s="112"/>
      <c r="N60" s="47"/>
      <c r="O60" s="112"/>
      <c r="P60" s="112"/>
      <c r="Q60" s="47"/>
      <c r="R60" s="112"/>
      <c r="S60" s="112"/>
      <c r="T60" s="47"/>
      <c r="U60" s="112"/>
      <c r="V60" s="112"/>
      <c r="W60" s="47"/>
      <c r="X60" s="112"/>
      <c r="Y60" s="112"/>
      <c r="Z60" s="47"/>
      <c r="AA60" s="112"/>
      <c r="AB60" s="112"/>
      <c r="AC60" s="47"/>
      <c r="AE60" s="44"/>
      <c r="AF60" s="45"/>
      <c r="AG60" s="89"/>
      <c r="AH60" s="48"/>
      <c r="AI60" s="47"/>
      <c r="AK60" s="44"/>
      <c r="AL60" s="45"/>
      <c r="AM60" s="89"/>
      <c r="AN60" s="48"/>
      <c r="AO60" s="47"/>
    </row>
    <row r="61" spans="1:41" s="8" customFormat="1" ht="18" x14ac:dyDescent="0.25">
      <c r="A61" s="38" t="s">
        <v>57</v>
      </c>
      <c r="B61" s="174" t="s">
        <v>148</v>
      </c>
      <c r="C61" s="11"/>
      <c r="D61" s="125"/>
      <c r="E61" s="10"/>
      <c r="F61" s="11"/>
      <c r="G61" s="125"/>
      <c r="H61" s="10"/>
      <c r="I61" s="11"/>
      <c r="J61" s="125"/>
      <c r="K61" s="10"/>
      <c r="L61" s="11"/>
      <c r="M61" s="125"/>
      <c r="N61" s="10"/>
      <c r="O61" s="11"/>
      <c r="P61" s="125"/>
      <c r="Q61" s="10"/>
      <c r="R61" s="11"/>
      <c r="S61" s="125"/>
      <c r="T61" s="10"/>
      <c r="U61" s="11"/>
      <c r="V61" s="125"/>
      <c r="W61" s="10"/>
      <c r="X61" s="11"/>
      <c r="Y61" s="125"/>
      <c r="Z61" s="10"/>
      <c r="AA61" s="11"/>
      <c r="AB61" s="125"/>
      <c r="AC61" s="10"/>
      <c r="AE61" s="38" t="s">
        <v>57</v>
      </c>
      <c r="AF61" s="21" t="s">
        <v>148</v>
      </c>
      <c r="AG61" s="85"/>
      <c r="AH61" s="12"/>
      <c r="AI61" s="10"/>
      <c r="AK61" s="38" t="s">
        <v>57</v>
      </c>
      <c r="AL61" s="21" t="s">
        <v>148</v>
      </c>
      <c r="AM61" s="85"/>
      <c r="AN61" s="12"/>
      <c r="AO61" s="10"/>
    </row>
    <row r="62" spans="1:41" s="8" customFormat="1" ht="15" x14ac:dyDescent="0.25">
      <c r="A62" s="30" t="s">
        <v>58</v>
      </c>
      <c r="B62" s="166" t="s">
        <v>4</v>
      </c>
      <c r="C62" s="11"/>
      <c r="D62" s="125"/>
      <c r="E62" s="10"/>
      <c r="F62" s="11"/>
      <c r="G62" s="125"/>
      <c r="H62" s="10"/>
      <c r="I62" s="11"/>
      <c r="J62" s="125"/>
      <c r="K62" s="10"/>
      <c r="L62" s="11"/>
      <c r="M62" s="125"/>
      <c r="N62" s="10"/>
      <c r="O62" s="11"/>
      <c r="P62" s="125"/>
      <c r="Q62" s="10"/>
      <c r="R62" s="11"/>
      <c r="S62" s="125"/>
      <c r="T62" s="10"/>
      <c r="U62" s="11"/>
      <c r="V62" s="125"/>
      <c r="W62" s="10"/>
      <c r="X62" s="11"/>
      <c r="Y62" s="125"/>
      <c r="Z62" s="10"/>
      <c r="AA62" s="11"/>
      <c r="AB62" s="125"/>
      <c r="AC62" s="10"/>
      <c r="AE62" s="30" t="s">
        <v>58</v>
      </c>
      <c r="AF62" s="22" t="s">
        <v>4</v>
      </c>
      <c r="AG62" s="85"/>
      <c r="AH62" s="12"/>
      <c r="AI62" s="10"/>
      <c r="AK62" s="30" t="s">
        <v>58</v>
      </c>
      <c r="AL62" s="22" t="s">
        <v>4</v>
      </c>
      <c r="AM62" s="85"/>
      <c r="AN62" s="12"/>
      <c r="AO62" s="10"/>
    </row>
    <row r="63" spans="1:41" x14ac:dyDescent="0.2">
      <c r="A63" s="39" t="s">
        <v>56</v>
      </c>
      <c r="B63" s="175" t="s">
        <v>60</v>
      </c>
      <c r="C63" s="109"/>
      <c r="D63" s="127"/>
      <c r="E63" s="7">
        <f>D63-C63</f>
        <v>0</v>
      </c>
      <c r="F63" s="109"/>
      <c r="G63" s="127"/>
      <c r="H63" s="7">
        <f>G63-F63</f>
        <v>0</v>
      </c>
      <c r="I63" s="109"/>
      <c r="J63" s="127"/>
      <c r="K63" s="7">
        <f>J63-I63</f>
        <v>0</v>
      </c>
      <c r="L63" s="109"/>
      <c r="M63" s="127"/>
      <c r="N63" s="7">
        <f>M63-L63</f>
        <v>0</v>
      </c>
      <c r="O63" s="109"/>
      <c r="P63" s="127"/>
      <c r="Q63" s="7">
        <f>P63-O63</f>
        <v>0</v>
      </c>
      <c r="R63" s="109"/>
      <c r="S63" s="127"/>
      <c r="T63" s="7">
        <f>S63-R63</f>
        <v>0</v>
      </c>
      <c r="U63" s="109"/>
      <c r="V63" s="127"/>
      <c r="W63" s="7">
        <f>V63-U63</f>
        <v>0</v>
      </c>
      <c r="X63" s="109"/>
      <c r="Y63" s="127"/>
      <c r="Z63" s="7">
        <f>Y63-X63</f>
        <v>0</v>
      </c>
      <c r="AA63" s="109"/>
      <c r="AB63" s="127"/>
      <c r="AC63" s="7">
        <f>AB63-AA63</f>
        <v>0</v>
      </c>
      <c r="AE63" s="39" t="s">
        <v>56</v>
      </c>
      <c r="AF63" s="16" t="s">
        <v>60</v>
      </c>
      <c r="AG63" s="86">
        <f t="shared" ref="AG63:AH67" si="80">C63+F63+I63+L63+O63+R63+U63+X63+AA63</f>
        <v>0</v>
      </c>
      <c r="AH63" s="103">
        <f t="shared" si="80"/>
        <v>0</v>
      </c>
      <c r="AI63" s="7">
        <f>AH63-AG63</f>
        <v>0</v>
      </c>
      <c r="AK63" s="39" t="s">
        <v>56</v>
      </c>
      <c r="AL63" s="16" t="s">
        <v>60</v>
      </c>
      <c r="AM63" s="86">
        <f>'1-7'!AA63+'8-14'!AA63+'15-21'!AA63+'22-30'!AG63</f>
        <v>0</v>
      </c>
      <c r="AN63" s="103">
        <f>'1-7'!AB63+'8-14'!AB63+'15-21'!AB63+'22-30'!AH63</f>
        <v>0</v>
      </c>
      <c r="AO63" s="7">
        <f>AN63-AM63</f>
        <v>0</v>
      </c>
    </row>
    <row r="64" spans="1:41" x14ac:dyDescent="0.2">
      <c r="A64" s="39" t="s">
        <v>104</v>
      </c>
      <c r="B64" s="175" t="s">
        <v>62</v>
      </c>
      <c r="C64" s="109"/>
      <c r="D64" s="127"/>
      <c r="E64" s="7">
        <f t="shared" ref="E64:E68" si="81">D64-C64</f>
        <v>0</v>
      </c>
      <c r="F64" s="109"/>
      <c r="G64" s="127"/>
      <c r="H64" s="7">
        <f t="shared" ref="H64:H68" si="82">G64-F64</f>
        <v>0</v>
      </c>
      <c r="I64" s="109"/>
      <c r="J64" s="127"/>
      <c r="K64" s="7">
        <f t="shared" ref="K64:K68" si="83">J64-I64</f>
        <v>0</v>
      </c>
      <c r="L64" s="109"/>
      <c r="M64" s="127"/>
      <c r="N64" s="7">
        <f t="shared" ref="N64:N68" si="84">M64-L64</f>
        <v>0</v>
      </c>
      <c r="O64" s="109"/>
      <c r="P64" s="127"/>
      <c r="Q64" s="7">
        <f t="shared" ref="Q64:Q68" si="85">P64-O64</f>
        <v>0</v>
      </c>
      <c r="R64" s="109"/>
      <c r="S64" s="127"/>
      <c r="T64" s="7">
        <f t="shared" ref="T64:T68" si="86">S64-R64</f>
        <v>0</v>
      </c>
      <c r="U64" s="109"/>
      <c r="V64" s="127"/>
      <c r="W64" s="7">
        <f t="shared" ref="W64:W68" si="87">V64-U64</f>
        <v>0</v>
      </c>
      <c r="X64" s="109"/>
      <c r="Y64" s="127"/>
      <c r="Z64" s="7">
        <f t="shared" ref="Z64:Z68" si="88">Y64-X64</f>
        <v>0</v>
      </c>
      <c r="AA64" s="109"/>
      <c r="AB64" s="127"/>
      <c r="AC64" s="7">
        <f t="shared" ref="AC64:AC68" si="89">AB64-AA64</f>
        <v>0</v>
      </c>
      <c r="AE64" s="39" t="s">
        <v>104</v>
      </c>
      <c r="AF64" s="16" t="s">
        <v>62</v>
      </c>
      <c r="AG64" s="86">
        <f t="shared" si="80"/>
        <v>0</v>
      </c>
      <c r="AH64" s="103">
        <f t="shared" si="80"/>
        <v>0</v>
      </c>
      <c r="AI64" s="7">
        <f t="shared" ref="AI64:AI68" si="90">AH64-AG64</f>
        <v>0</v>
      </c>
      <c r="AK64" s="39" t="s">
        <v>104</v>
      </c>
      <c r="AL64" s="16" t="s">
        <v>62</v>
      </c>
      <c r="AM64" s="86">
        <f>'1-7'!AA64+'8-14'!AA64+'15-21'!AA64+'22-30'!AG64</f>
        <v>0</v>
      </c>
      <c r="AN64" s="103">
        <f>'1-7'!AB64+'8-14'!AB64+'15-21'!AB64+'22-30'!AH64</f>
        <v>0</v>
      </c>
      <c r="AO64" s="7">
        <f t="shared" ref="AO64:AO68" si="91">AN64-AM64</f>
        <v>0</v>
      </c>
    </row>
    <row r="65" spans="1:41" x14ac:dyDescent="0.2">
      <c r="A65" s="39" t="s">
        <v>105</v>
      </c>
      <c r="B65" s="175" t="s">
        <v>64</v>
      </c>
      <c r="C65" s="109"/>
      <c r="D65" s="127"/>
      <c r="E65" s="7">
        <f t="shared" si="81"/>
        <v>0</v>
      </c>
      <c r="F65" s="109"/>
      <c r="G65" s="127"/>
      <c r="H65" s="7">
        <f t="shared" si="82"/>
        <v>0</v>
      </c>
      <c r="I65" s="109"/>
      <c r="J65" s="127"/>
      <c r="K65" s="7">
        <f t="shared" si="83"/>
        <v>0</v>
      </c>
      <c r="L65" s="109"/>
      <c r="M65" s="127"/>
      <c r="N65" s="7">
        <f t="shared" si="84"/>
        <v>0</v>
      </c>
      <c r="O65" s="109"/>
      <c r="P65" s="127"/>
      <c r="Q65" s="7">
        <f t="shared" si="85"/>
        <v>0</v>
      </c>
      <c r="R65" s="109"/>
      <c r="S65" s="127"/>
      <c r="T65" s="7">
        <f t="shared" si="86"/>
        <v>0</v>
      </c>
      <c r="U65" s="109"/>
      <c r="V65" s="127"/>
      <c r="W65" s="7">
        <f t="shared" si="87"/>
        <v>0</v>
      </c>
      <c r="X65" s="109"/>
      <c r="Y65" s="127"/>
      <c r="Z65" s="7">
        <f t="shared" si="88"/>
        <v>0</v>
      </c>
      <c r="AA65" s="109"/>
      <c r="AB65" s="127"/>
      <c r="AC65" s="7">
        <f t="shared" si="89"/>
        <v>0</v>
      </c>
      <c r="AE65" s="39" t="s">
        <v>105</v>
      </c>
      <c r="AF65" s="16" t="s">
        <v>64</v>
      </c>
      <c r="AG65" s="86">
        <f t="shared" si="80"/>
        <v>0</v>
      </c>
      <c r="AH65" s="103">
        <f t="shared" si="80"/>
        <v>0</v>
      </c>
      <c r="AI65" s="7">
        <f t="shared" si="90"/>
        <v>0</v>
      </c>
      <c r="AK65" s="39" t="s">
        <v>105</v>
      </c>
      <c r="AL65" s="16" t="s">
        <v>64</v>
      </c>
      <c r="AM65" s="86">
        <f>'1-7'!AA65+'8-14'!AA65+'15-21'!AA65+'22-30'!AG65</f>
        <v>70000</v>
      </c>
      <c r="AN65" s="103">
        <f>'1-7'!AB65+'8-14'!AB65+'15-21'!AB65+'22-30'!AH65</f>
        <v>0</v>
      </c>
      <c r="AO65" s="7">
        <f t="shared" si="91"/>
        <v>-70000</v>
      </c>
    </row>
    <row r="66" spans="1:41" x14ac:dyDescent="0.2">
      <c r="A66" s="39" t="s">
        <v>59</v>
      </c>
      <c r="B66" s="178" t="s">
        <v>66</v>
      </c>
      <c r="C66" s="109"/>
      <c r="D66" s="127"/>
      <c r="E66" s="7">
        <f t="shared" si="81"/>
        <v>0</v>
      </c>
      <c r="F66" s="109"/>
      <c r="G66" s="127"/>
      <c r="H66" s="7">
        <f t="shared" si="82"/>
        <v>0</v>
      </c>
      <c r="I66" s="109"/>
      <c r="J66" s="127"/>
      <c r="K66" s="7">
        <f t="shared" si="83"/>
        <v>0</v>
      </c>
      <c r="L66" s="109"/>
      <c r="M66" s="127"/>
      <c r="N66" s="7">
        <f t="shared" si="84"/>
        <v>0</v>
      </c>
      <c r="O66" s="109"/>
      <c r="P66" s="127"/>
      <c r="Q66" s="7">
        <f t="shared" si="85"/>
        <v>0</v>
      </c>
      <c r="R66" s="109"/>
      <c r="S66" s="127"/>
      <c r="T66" s="7">
        <f t="shared" si="86"/>
        <v>0</v>
      </c>
      <c r="U66" s="109"/>
      <c r="V66" s="127"/>
      <c r="W66" s="7">
        <f t="shared" si="87"/>
        <v>0</v>
      </c>
      <c r="X66" s="109"/>
      <c r="Y66" s="127"/>
      <c r="Z66" s="7">
        <f t="shared" si="88"/>
        <v>0</v>
      </c>
      <c r="AA66" s="109"/>
      <c r="AB66" s="127"/>
      <c r="AC66" s="7">
        <f t="shared" si="89"/>
        <v>0</v>
      </c>
      <c r="AE66" s="39" t="s">
        <v>59</v>
      </c>
      <c r="AF66" s="17" t="s">
        <v>66</v>
      </c>
      <c r="AG66" s="86">
        <f t="shared" si="80"/>
        <v>0</v>
      </c>
      <c r="AH66" s="103">
        <f t="shared" si="80"/>
        <v>0</v>
      </c>
      <c r="AI66" s="7">
        <f t="shared" si="90"/>
        <v>0</v>
      </c>
      <c r="AK66" s="39" t="s">
        <v>59</v>
      </c>
      <c r="AL66" s="17" t="s">
        <v>66</v>
      </c>
      <c r="AM66" s="86">
        <f>'1-7'!AA66+'8-14'!AA66+'15-21'!AA66+'22-30'!AG66</f>
        <v>0</v>
      </c>
      <c r="AN66" s="103">
        <f>'1-7'!AB66+'8-14'!AB66+'15-21'!AB66+'22-30'!AH66</f>
        <v>0</v>
      </c>
      <c r="AO66" s="7">
        <f t="shared" si="91"/>
        <v>0</v>
      </c>
    </row>
    <row r="67" spans="1:41" x14ac:dyDescent="0.2">
      <c r="A67" s="39" t="s">
        <v>61</v>
      </c>
      <c r="B67" s="175" t="s">
        <v>13</v>
      </c>
      <c r="C67" s="109"/>
      <c r="D67" s="127"/>
      <c r="E67" s="7">
        <f t="shared" si="81"/>
        <v>0</v>
      </c>
      <c r="F67" s="109"/>
      <c r="G67" s="127"/>
      <c r="H67" s="7">
        <f t="shared" si="82"/>
        <v>0</v>
      </c>
      <c r="I67" s="109"/>
      <c r="J67" s="127"/>
      <c r="K67" s="7">
        <f t="shared" si="83"/>
        <v>0</v>
      </c>
      <c r="L67" s="109"/>
      <c r="M67" s="127"/>
      <c r="N67" s="7">
        <f t="shared" si="84"/>
        <v>0</v>
      </c>
      <c r="O67" s="109"/>
      <c r="P67" s="127"/>
      <c r="Q67" s="7">
        <f t="shared" si="85"/>
        <v>0</v>
      </c>
      <c r="R67" s="109"/>
      <c r="S67" s="127"/>
      <c r="T67" s="7">
        <f t="shared" si="86"/>
        <v>0</v>
      </c>
      <c r="U67" s="109"/>
      <c r="V67" s="127"/>
      <c r="W67" s="7">
        <f t="shared" si="87"/>
        <v>0</v>
      </c>
      <c r="X67" s="109"/>
      <c r="Y67" s="127"/>
      <c r="Z67" s="7">
        <f t="shared" si="88"/>
        <v>0</v>
      </c>
      <c r="AA67" s="109"/>
      <c r="AB67" s="127"/>
      <c r="AC67" s="7">
        <f t="shared" si="89"/>
        <v>0</v>
      </c>
      <c r="AE67" s="39" t="s">
        <v>61</v>
      </c>
      <c r="AF67" s="16" t="s">
        <v>13</v>
      </c>
      <c r="AG67" s="86">
        <f t="shared" si="80"/>
        <v>0</v>
      </c>
      <c r="AH67" s="103">
        <f t="shared" si="80"/>
        <v>0</v>
      </c>
      <c r="AI67" s="7">
        <f t="shared" si="90"/>
        <v>0</v>
      </c>
      <c r="AK67" s="39" t="s">
        <v>61</v>
      </c>
      <c r="AL67" s="16" t="s">
        <v>13</v>
      </c>
      <c r="AM67" s="86">
        <f>'1-7'!AA67+'8-14'!AA67+'15-21'!AA67+'22-30'!AG67</f>
        <v>0</v>
      </c>
      <c r="AN67" s="103">
        <f>'1-7'!AB67+'8-14'!AB67+'15-21'!AB67+'22-30'!AH67</f>
        <v>0</v>
      </c>
      <c r="AO67" s="7">
        <f t="shared" si="91"/>
        <v>0</v>
      </c>
    </row>
    <row r="68" spans="1:41" s="8" customFormat="1" ht="15" x14ac:dyDescent="0.25">
      <c r="A68" s="32" t="s">
        <v>63</v>
      </c>
      <c r="B68" s="168" t="s">
        <v>149</v>
      </c>
      <c r="C68" s="110">
        <f t="shared" ref="C68:V68" si="92">SUM(C63:C67)</f>
        <v>0</v>
      </c>
      <c r="D68" s="110">
        <f t="shared" si="92"/>
        <v>0</v>
      </c>
      <c r="E68" s="155">
        <f t="shared" si="81"/>
        <v>0</v>
      </c>
      <c r="F68" s="110">
        <f t="shared" si="92"/>
        <v>0</v>
      </c>
      <c r="G68" s="110">
        <f t="shared" si="92"/>
        <v>0</v>
      </c>
      <c r="H68" s="155">
        <f t="shared" si="82"/>
        <v>0</v>
      </c>
      <c r="I68" s="110">
        <f t="shared" si="92"/>
        <v>0</v>
      </c>
      <c r="J68" s="110">
        <f t="shared" si="92"/>
        <v>0</v>
      </c>
      <c r="K68" s="155">
        <f t="shared" si="83"/>
        <v>0</v>
      </c>
      <c r="L68" s="110">
        <f t="shared" si="92"/>
        <v>0</v>
      </c>
      <c r="M68" s="110">
        <f t="shared" si="92"/>
        <v>0</v>
      </c>
      <c r="N68" s="155">
        <f t="shared" si="84"/>
        <v>0</v>
      </c>
      <c r="O68" s="110">
        <f t="shared" si="92"/>
        <v>0</v>
      </c>
      <c r="P68" s="110">
        <f t="shared" si="92"/>
        <v>0</v>
      </c>
      <c r="Q68" s="155">
        <f t="shared" si="85"/>
        <v>0</v>
      </c>
      <c r="R68" s="110">
        <f t="shared" si="92"/>
        <v>0</v>
      </c>
      <c r="S68" s="110">
        <f t="shared" si="92"/>
        <v>0</v>
      </c>
      <c r="T68" s="155">
        <f t="shared" si="86"/>
        <v>0</v>
      </c>
      <c r="U68" s="110">
        <f t="shared" si="92"/>
        <v>0</v>
      </c>
      <c r="V68" s="110">
        <f t="shared" si="92"/>
        <v>0</v>
      </c>
      <c r="W68" s="155">
        <f t="shared" si="87"/>
        <v>0</v>
      </c>
      <c r="X68" s="110">
        <f t="shared" ref="X68:AB68" si="93">SUM(X63:X67)</f>
        <v>0</v>
      </c>
      <c r="Y68" s="110">
        <f t="shared" si="93"/>
        <v>0</v>
      </c>
      <c r="Z68" s="155">
        <f t="shared" si="88"/>
        <v>0</v>
      </c>
      <c r="AA68" s="110">
        <f t="shared" si="93"/>
        <v>0</v>
      </c>
      <c r="AB68" s="110">
        <f t="shared" si="93"/>
        <v>0</v>
      </c>
      <c r="AC68" s="155">
        <f t="shared" si="89"/>
        <v>0</v>
      </c>
      <c r="AE68" s="32" t="s">
        <v>63</v>
      </c>
      <c r="AF68" s="24" t="s">
        <v>149</v>
      </c>
      <c r="AG68" s="50">
        <f t="shared" ref="AG68:AH68" si="94">SUM(AG63:AG67)</f>
        <v>0</v>
      </c>
      <c r="AH68" s="82">
        <f t="shared" si="94"/>
        <v>0</v>
      </c>
      <c r="AI68" s="155">
        <f t="shared" si="90"/>
        <v>0</v>
      </c>
      <c r="AK68" s="32" t="s">
        <v>63</v>
      </c>
      <c r="AL68" s="24" t="s">
        <v>149</v>
      </c>
      <c r="AM68" s="50">
        <f t="shared" ref="AM68:AN68" si="95">SUM(AM63:AM67)</f>
        <v>70000</v>
      </c>
      <c r="AN68" s="82">
        <f t="shared" si="95"/>
        <v>0</v>
      </c>
      <c r="AO68" s="155">
        <f t="shared" si="91"/>
        <v>-70000</v>
      </c>
    </row>
    <row r="69" spans="1:41" s="8" customFormat="1" ht="15" x14ac:dyDescent="0.25">
      <c r="A69" s="30" t="s">
        <v>18</v>
      </c>
      <c r="B69" s="166" t="s">
        <v>5</v>
      </c>
      <c r="C69" s="11"/>
      <c r="D69" s="11"/>
      <c r="E69" s="117"/>
      <c r="F69" s="11"/>
      <c r="G69" s="11"/>
      <c r="H69" s="117"/>
      <c r="I69" s="11"/>
      <c r="J69" s="11"/>
      <c r="K69" s="117"/>
      <c r="L69" s="11"/>
      <c r="M69" s="11"/>
      <c r="N69" s="117"/>
      <c r="O69" s="11"/>
      <c r="P69" s="11"/>
      <c r="Q69" s="117"/>
      <c r="R69" s="11"/>
      <c r="S69" s="11"/>
      <c r="T69" s="117"/>
      <c r="U69" s="11"/>
      <c r="V69" s="11"/>
      <c r="W69" s="117"/>
      <c r="X69" s="11"/>
      <c r="Y69" s="11"/>
      <c r="Z69" s="117"/>
      <c r="AA69" s="11"/>
      <c r="AB69" s="11"/>
      <c r="AC69" s="117"/>
      <c r="AE69" s="30" t="s">
        <v>18</v>
      </c>
      <c r="AF69" s="22" t="s">
        <v>5</v>
      </c>
      <c r="AG69" s="85"/>
      <c r="AH69" s="33"/>
      <c r="AI69" s="117"/>
      <c r="AK69" s="30" t="s">
        <v>18</v>
      </c>
      <c r="AL69" s="22" t="s">
        <v>5</v>
      </c>
      <c r="AM69" s="85"/>
      <c r="AN69" s="33"/>
      <c r="AO69" s="117"/>
    </row>
    <row r="70" spans="1:41" x14ac:dyDescent="0.2">
      <c r="A70" s="39" t="s">
        <v>65</v>
      </c>
      <c r="B70" s="175" t="s">
        <v>70</v>
      </c>
      <c r="C70" s="3"/>
      <c r="D70" s="3"/>
      <c r="E70" s="2">
        <f>D70-C70</f>
        <v>0</v>
      </c>
      <c r="F70" s="3"/>
      <c r="G70" s="3"/>
      <c r="H70" s="2">
        <f>G70-F70</f>
        <v>0</v>
      </c>
      <c r="I70" s="3"/>
      <c r="J70" s="3"/>
      <c r="K70" s="2">
        <f>J70-I70</f>
        <v>0</v>
      </c>
      <c r="L70" s="3"/>
      <c r="M70" s="3"/>
      <c r="N70" s="2">
        <f>M70-L70</f>
        <v>0</v>
      </c>
      <c r="O70" s="3"/>
      <c r="P70" s="3"/>
      <c r="Q70" s="2">
        <f>P70-O70</f>
        <v>0</v>
      </c>
      <c r="R70" s="3"/>
      <c r="S70" s="3"/>
      <c r="T70" s="2">
        <f>S70-R70</f>
        <v>0</v>
      </c>
      <c r="U70" s="3"/>
      <c r="V70" s="3"/>
      <c r="W70" s="2">
        <f>V70-U70</f>
        <v>0</v>
      </c>
      <c r="X70" s="3"/>
      <c r="Y70" s="3"/>
      <c r="Z70" s="2">
        <f>Y70-X70</f>
        <v>0</v>
      </c>
      <c r="AA70" s="3"/>
      <c r="AB70" s="3"/>
      <c r="AC70" s="2">
        <f>AB70-AA70</f>
        <v>0</v>
      </c>
      <c r="AE70" s="39" t="s">
        <v>65</v>
      </c>
      <c r="AF70" s="16" t="s">
        <v>70</v>
      </c>
      <c r="AG70" s="87">
        <f t="shared" ref="AG70:AH76" si="96">C70+F70+I70+L70+O70+R70+U70+X70+AA70</f>
        <v>0</v>
      </c>
      <c r="AH70" s="104">
        <f t="shared" si="96"/>
        <v>0</v>
      </c>
      <c r="AI70" s="2">
        <f>AH70-AG70</f>
        <v>0</v>
      </c>
      <c r="AK70" s="39" t="s">
        <v>65</v>
      </c>
      <c r="AL70" s="16" t="s">
        <v>70</v>
      </c>
      <c r="AM70" s="87">
        <f>'1-7'!AA70+'8-14'!AA70+'15-21'!AA70+'22-30'!AG70</f>
        <v>0</v>
      </c>
      <c r="AN70" s="104">
        <f>'1-7'!AB70+'8-14'!AB70+'15-21'!AB70+'22-30'!AH70</f>
        <v>0</v>
      </c>
      <c r="AO70" s="2">
        <f>AN70-AM70</f>
        <v>0</v>
      </c>
    </row>
    <row r="71" spans="1:41" x14ac:dyDescent="0.2">
      <c r="A71" s="39" t="s">
        <v>67</v>
      </c>
      <c r="B71" s="175" t="s">
        <v>72</v>
      </c>
      <c r="C71" s="3"/>
      <c r="D71" s="3"/>
      <c r="E71" s="2">
        <f t="shared" ref="E71:E79" si="97">D71-C71</f>
        <v>0</v>
      </c>
      <c r="F71" s="3"/>
      <c r="G71" s="3"/>
      <c r="H71" s="2">
        <f t="shared" ref="H71:H79" si="98">G71-F71</f>
        <v>0</v>
      </c>
      <c r="I71" s="3"/>
      <c r="J71" s="3"/>
      <c r="K71" s="2">
        <f t="shared" ref="K71:K79" si="99">J71-I71</f>
        <v>0</v>
      </c>
      <c r="L71" s="3"/>
      <c r="M71" s="3"/>
      <c r="N71" s="2">
        <f t="shared" ref="N71:N79" si="100">M71-L71</f>
        <v>0</v>
      </c>
      <c r="O71" s="3"/>
      <c r="P71" s="3"/>
      <c r="Q71" s="2">
        <f t="shared" ref="Q71:Q79" si="101">P71-O71</f>
        <v>0</v>
      </c>
      <c r="R71" s="3"/>
      <c r="S71" s="3"/>
      <c r="T71" s="2">
        <f t="shared" ref="T71:T79" si="102">S71-R71</f>
        <v>0</v>
      </c>
      <c r="U71" s="3"/>
      <c r="V71" s="3"/>
      <c r="W71" s="2">
        <f t="shared" ref="W71:W79" si="103">V71-U71</f>
        <v>0</v>
      </c>
      <c r="X71" s="3"/>
      <c r="Y71" s="3"/>
      <c r="Z71" s="2">
        <f t="shared" ref="Z71:Z79" si="104">Y71-X71</f>
        <v>0</v>
      </c>
      <c r="AA71" s="3"/>
      <c r="AB71" s="3"/>
      <c r="AC71" s="2">
        <f t="shared" ref="AC71:AC79" si="105">AB71-AA71</f>
        <v>0</v>
      </c>
      <c r="AE71" s="39" t="s">
        <v>67</v>
      </c>
      <c r="AF71" s="16" t="s">
        <v>72</v>
      </c>
      <c r="AG71" s="87">
        <f t="shared" si="96"/>
        <v>0</v>
      </c>
      <c r="AH71" s="104">
        <f t="shared" si="96"/>
        <v>0</v>
      </c>
      <c r="AI71" s="2">
        <f t="shared" ref="AI71:AI79" si="106">AH71-AG71</f>
        <v>0</v>
      </c>
      <c r="AK71" s="39" t="s">
        <v>67</v>
      </c>
      <c r="AL71" s="16" t="s">
        <v>72</v>
      </c>
      <c r="AM71" s="87">
        <f>'1-7'!AA71+'8-14'!AA71+'15-21'!AA71+'22-30'!AG71</f>
        <v>0</v>
      </c>
      <c r="AN71" s="104">
        <f>'1-7'!AB71+'8-14'!AB71+'15-21'!AB71+'22-30'!AH71</f>
        <v>0</v>
      </c>
      <c r="AO71" s="2">
        <f t="shared" ref="AO71:AO79" si="107">AN71-AM71</f>
        <v>0</v>
      </c>
    </row>
    <row r="72" spans="1:41" x14ac:dyDescent="0.2">
      <c r="A72" s="39" t="s">
        <v>68</v>
      </c>
      <c r="B72" s="175" t="s">
        <v>74</v>
      </c>
      <c r="C72" s="3"/>
      <c r="D72" s="3"/>
      <c r="E72" s="2">
        <f t="shared" si="97"/>
        <v>0</v>
      </c>
      <c r="F72" s="3"/>
      <c r="G72" s="3"/>
      <c r="H72" s="2">
        <f t="shared" si="98"/>
        <v>0</v>
      </c>
      <c r="I72" s="3"/>
      <c r="J72" s="3"/>
      <c r="K72" s="2">
        <f t="shared" si="99"/>
        <v>0</v>
      </c>
      <c r="L72" s="3"/>
      <c r="M72" s="3"/>
      <c r="N72" s="2">
        <f t="shared" si="100"/>
        <v>0</v>
      </c>
      <c r="O72" s="3"/>
      <c r="P72" s="3"/>
      <c r="Q72" s="2">
        <f t="shared" si="101"/>
        <v>0</v>
      </c>
      <c r="R72" s="3"/>
      <c r="S72" s="3"/>
      <c r="T72" s="2">
        <f t="shared" si="102"/>
        <v>0</v>
      </c>
      <c r="U72" s="3"/>
      <c r="V72" s="3"/>
      <c r="W72" s="2">
        <f t="shared" si="103"/>
        <v>0</v>
      </c>
      <c r="X72" s="3"/>
      <c r="Y72" s="3"/>
      <c r="Z72" s="2">
        <f t="shared" si="104"/>
        <v>0</v>
      </c>
      <c r="AA72" s="3">
        <v>12670</v>
      </c>
      <c r="AB72" s="3"/>
      <c r="AC72" s="2">
        <f t="shared" si="105"/>
        <v>-12670</v>
      </c>
      <c r="AE72" s="39" t="s">
        <v>68</v>
      </c>
      <c r="AF72" s="16" t="s">
        <v>74</v>
      </c>
      <c r="AG72" s="87">
        <f t="shared" si="96"/>
        <v>12670</v>
      </c>
      <c r="AH72" s="104">
        <f t="shared" si="96"/>
        <v>0</v>
      </c>
      <c r="AI72" s="2">
        <f t="shared" si="106"/>
        <v>-12670</v>
      </c>
      <c r="AK72" s="39" t="s">
        <v>68</v>
      </c>
      <c r="AL72" s="16" t="s">
        <v>74</v>
      </c>
      <c r="AM72" s="87">
        <f>'1-7'!AA72+'8-14'!AA72+'15-21'!AA72+'22-30'!AG72</f>
        <v>12670</v>
      </c>
      <c r="AN72" s="104">
        <f>'1-7'!AB72+'8-14'!AB72+'15-21'!AB72+'22-30'!AH72</f>
        <v>0</v>
      </c>
      <c r="AO72" s="2">
        <f t="shared" si="107"/>
        <v>-12670</v>
      </c>
    </row>
    <row r="73" spans="1:41" x14ac:dyDescent="0.2">
      <c r="A73" s="39" t="s">
        <v>69</v>
      </c>
      <c r="B73" s="175" t="s">
        <v>76</v>
      </c>
      <c r="C73" s="3"/>
      <c r="D73" s="3"/>
      <c r="E73" s="2">
        <f t="shared" si="97"/>
        <v>0</v>
      </c>
      <c r="F73" s="3"/>
      <c r="G73" s="3"/>
      <c r="H73" s="2">
        <f t="shared" si="98"/>
        <v>0</v>
      </c>
      <c r="I73" s="3"/>
      <c r="J73" s="3"/>
      <c r="K73" s="2">
        <f t="shared" si="99"/>
        <v>0</v>
      </c>
      <c r="L73" s="3"/>
      <c r="M73" s="3"/>
      <c r="N73" s="2">
        <f t="shared" si="100"/>
        <v>0</v>
      </c>
      <c r="O73" s="3"/>
      <c r="P73" s="3"/>
      <c r="Q73" s="2">
        <f t="shared" si="101"/>
        <v>0</v>
      </c>
      <c r="R73" s="3"/>
      <c r="S73" s="3"/>
      <c r="T73" s="2">
        <f t="shared" si="102"/>
        <v>0</v>
      </c>
      <c r="U73" s="3"/>
      <c r="V73" s="3"/>
      <c r="W73" s="2">
        <f t="shared" si="103"/>
        <v>0</v>
      </c>
      <c r="X73" s="3"/>
      <c r="Y73" s="3"/>
      <c r="Z73" s="2">
        <f t="shared" si="104"/>
        <v>0</v>
      </c>
      <c r="AA73" s="3"/>
      <c r="AB73" s="3"/>
      <c r="AC73" s="2">
        <f t="shared" si="105"/>
        <v>0</v>
      </c>
      <c r="AE73" s="39" t="s">
        <v>69</v>
      </c>
      <c r="AF73" s="16" t="s">
        <v>76</v>
      </c>
      <c r="AG73" s="87">
        <f t="shared" si="96"/>
        <v>0</v>
      </c>
      <c r="AH73" s="104">
        <f t="shared" si="96"/>
        <v>0</v>
      </c>
      <c r="AI73" s="2">
        <f t="shared" si="106"/>
        <v>0</v>
      </c>
      <c r="AK73" s="39" t="s">
        <v>69</v>
      </c>
      <c r="AL73" s="16" t="s">
        <v>76</v>
      </c>
      <c r="AM73" s="87">
        <f>'1-7'!AA73+'8-14'!AA73+'15-21'!AA73+'22-30'!AG73</f>
        <v>0</v>
      </c>
      <c r="AN73" s="104">
        <f>'1-7'!AB73+'8-14'!AB73+'15-21'!AB73+'22-30'!AH73</f>
        <v>0</v>
      </c>
      <c r="AO73" s="2">
        <f t="shared" si="107"/>
        <v>0</v>
      </c>
    </row>
    <row r="74" spans="1:41" x14ac:dyDescent="0.2">
      <c r="A74" s="39" t="s">
        <v>71</v>
      </c>
      <c r="B74" s="178" t="s">
        <v>78</v>
      </c>
      <c r="C74" s="3"/>
      <c r="D74" s="3"/>
      <c r="E74" s="2">
        <f t="shared" si="97"/>
        <v>0</v>
      </c>
      <c r="F74" s="3"/>
      <c r="G74" s="3"/>
      <c r="H74" s="2">
        <f t="shared" si="98"/>
        <v>0</v>
      </c>
      <c r="I74" s="3"/>
      <c r="J74" s="3"/>
      <c r="K74" s="2">
        <f t="shared" si="99"/>
        <v>0</v>
      </c>
      <c r="L74" s="3"/>
      <c r="M74" s="3"/>
      <c r="N74" s="2">
        <f t="shared" si="100"/>
        <v>0</v>
      </c>
      <c r="O74" s="3"/>
      <c r="P74" s="3"/>
      <c r="Q74" s="2">
        <f t="shared" si="101"/>
        <v>0</v>
      </c>
      <c r="R74" s="3"/>
      <c r="S74" s="3"/>
      <c r="T74" s="2">
        <f t="shared" si="102"/>
        <v>0</v>
      </c>
      <c r="U74" s="3"/>
      <c r="V74" s="3"/>
      <c r="W74" s="2">
        <f t="shared" si="103"/>
        <v>0</v>
      </c>
      <c r="X74" s="3"/>
      <c r="Y74" s="3"/>
      <c r="Z74" s="2">
        <f t="shared" si="104"/>
        <v>0</v>
      </c>
      <c r="AA74" s="3"/>
      <c r="AB74" s="3"/>
      <c r="AC74" s="2">
        <f t="shared" si="105"/>
        <v>0</v>
      </c>
      <c r="AE74" s="39" t="s">
        <v>71</v>
      </c>
      <c r="AF74" s="17" t="s">
        <v>78</v>
      </c>
      <c r="AG74" s="87">
        <f t="shared" si="96"/>
        <v>0</v>
      </c>
      <c r="AH74" s="104">
        <f t="shared" si="96"/>
        <v>0</v>
      </c>
      <c r="AI74" s="2">
        <f t="shared" si="106"/>
        <v>0</v>
      </c>
      <c r="AK74" s="39" t="s">
        <v>71</v>
      </c>
      <c r="AL74" s="17" t="s">
        <v>78</v>
      </c>
      <c r="AM74" s="87">
        <f>'1-7'!AA74+'8-14'!AA74+'15-21'!AA74+'22-30'!AG74</f>
        <v>0</v>
      </c>
      <c r="AN74" s="104">
        <f>'1-7'!AB74+'8-14'!AB74+'15-21'!AB74+'22-30'!AH74</f>
        <v>0</v>
      </c>
      <c r="AO74" s="2">
        <f t="shared" si="107"/>
        <v>0</v>
      </c>
    </row>
    <row r="75" spans="1:41" x14ac:dyDescent="0.2">
      <c r="A75" s="39" t="s">
        <v>73</v>
      </c>
      <c r="B75" s="178" t="s">
        <v>80</v>
      </c>
      <c r="C75" s="3"/>
      <c r="D75" s="3"/>
      <c r="E75" s="2">
        <f t="shared" si="97"/>
        <v>0</v>
      </c>
      <c r="F75" s="3"/>
      <c r="G75" s="3"/>
      <c r="H75" s="2">
        <f t="shared" si="98"/>
        <v>0</v>
      </c>
      <c r="I75" s="3"/>
      <c r="J75" s="3"/>
      <c r="K75" s="2">
        <f t="shared" si="99"/>
        <v>0</v>
      </c>
      <c r="L75" s="3"/>
      <c r="M75" s="3"/>
      <c r="N75" s="2">
        <f t="shared" si="100"/>
        <v>0</v>
      </c>
      <c r="O75" s="3"/>
      <c r="P75" s="3"/>
      <c r="Q75" s="2">
        <f t="shared" si="101"/>
        <v>0</v>
      </c>
      <c r="R75" s="3"/>
      <c r="S75" s="3"/>
      <c r="T75" s="2">
        <f t="shared" si="102"/>
        <v>0</v>
      </c>
      <c r="U75" s="3"/>
      <c r="V75" s="3"/>
      <c r="W75" s="2">
        <f t="shared" si="103"/>
        <v>0</v>
      </c>
      <c r="X75" s="3"/>
      <c r="Y75" s="3"/>
      <c r="Z75" s="2">
        <f t="shared" si="104"/>
        <v>0</v>
      </c>
      <c r="AA75" s="3"/>
      <c r="AB75" s="3"/>
      <c r="AC75" s="2">
        <f t="shared" si="105"/>
        <v>0</v>
      </c>
      <c r="AE75" s="39" t="s">
        <v>73</v>
      </c>
      <c r="AF75" s="17" t="s">
        <v>80</v>
      </c>
      <c r="AG75" s="87">
        <f t="shared" si="96"/>
        <v>0</v>
      </c>
      <c r="AH75" s="104">
        <f t="shared" si="96"/>
        <v>0</v>
      </c>
      <c r="AI75" s="2">
        <f t="shared" si="106"/>
        <v>0</v>
      </c>
      <c r="AK75" s="39" t="s">
        <v>73</v>
      </c>
      <c r="AL75" s="17" t="s">
        <v>80</v>
      </c>
      <c r="AM75" s="87">
        <f>'1-7'!AA75+'8-14'!AA75+'15-21'!AA75+'22-30'!AG75</f>
        <v>0</v>
      </c>
      <c r="AN75" s="104">
        <f>'1-7'!AB75+'8-14'!AB75+'15-21'!AB75+'22-30'!AH75</f>
        <v>0</v>
      </c>
      <c r="AO75" s="2">
        <f t="shared" si="107"/>
        <v>0</v>
      </c>
    </row>
    <row r="76" spans="1:41" x14ac:dyDescent="0.2">
      <c r="A76" s="39" t="s">
        <v>75</v>
      </c>
      <c r="B76" s="178" t="s">
        <v>82</v>
      </c>
      <c r="C76" s="3"/>
      <c r="D76" s="3"/>
      <c r="E76" s="2">
        <f t="shared" si="97"/>
        <v>0</v>
      </c>
      <c r="F76" s="3"/>
      <c r="G76" s="3"/>
      <c r="H76" s="2">
        <f t="shared" si="98"/>
        <v>0</v>
      </c>
      <c r="I76" s="3"/>
      <c r="J76" s="3"/>
      <c r="K76" s="2">
        <f t="shared" si="99"/>
        <v>0</v>
      </c>
      <c r="L76" s="3"/>
      <c r="M76" s="3"/>
      <c r="N76" s="2">
        <f t="shared" si="100"/>
        <v>0</v>
      </c>
      <c r="O76" s="3"/>
      <c r="P76" s="3"/>
      <c r="Q76" s="2">
        <f t="shared" si="101"/>
        <v>0</v>
      </c>
      <c r="R76" s="3"/>
      <c r="S76" s="3"/>
      <c r="T76" s="2">
        <f t="shared" si="102"/>
        <v>0</v>
      </c>
      <c r="U76" s="3"/>
      <c r="V76" s="3"/>
      <c r="W76" s="2">
        <f t="shared" si="103"/>
        <v>0</v>
      </c>
      <c r="X76" s="3"/>
      <c r="Y76" s="3"/>
      <c r="Z76" s="2">
        <f t="shared" si="104"/>
        <v>0</v>
      </c>
      <c r="AA76" s="3"/>
      <c r="AB76" s="3"/>
      <c r="AC76" s="2">
        <f t="shared" si="105"/>
        <v>0</v>
      </c>
      <c r="AE76" s="39" t="s">
        <v>75</v>
      </c>
      <c r="AF76" s="17" t="s">
        <v>82</v>
      </c>
      <c r="AG76" s="87">
        <f t="shared" si="96"/>
        <v>0</v>
      </c>
      <c r="AH76" s="104">
        <f t="shared" si="96"/>
        <v>0</v>
      </c>
      <c r="AI76" s="2">
        <f t="shared" si="106"/>
        <v>0</v>
      </c>
      <c r="AK76" s="39" t="s">
        <v>75</v>
      </c>
      <c r="AL76" s="17" t="s">
        <v>82</v>
      </c>
      <c r="AM76" s="87">
        <f>'1-7'!AA76+'8-14'!AA76+'15-21'!AA76+'22-30'!AG76</f>
        <v>0</v>
      </c>
      <c r="AN76" s="104">
        <f>'1-7'!AB76+'8-14'!AB76+'15-21'!AB76+'22-30'!AH76</f>
        <v>0</v>
      </c>
      <c r="AO76" s="2">
        <f t="shared" si="107"/>
        <v>0</v>
      </c>
    </row>
    <row r="77" spans="1:41" s="8" customFormat="1" ht="15" x14ac:dyDescent="0.25">
      <c r="A77" s="32" t="s">
        <v>77</v>
      </c>
      <c r="B77" s="168" t="s">
        <v>150</v>
      </c>
      <c r="C77" s="110">
        <f>SUM(C70:C76)</f>
        <v>0</v>
      </c>
      <c r="D77" s="110">
        <f t="shared" ref="D77:U77" si="108">SUM(D70:D76)</f>
        <v>0</v>
      </c>
      <c r="E77" s="155">
        <f t="shared" si="97"/>
        <v>0</v>
      </c>
      <c r="F77" s="110">
        <f t="shared" si="108"/>
        <v>0</v>
      </c>
      <c r="G77" s="110">
        <f t="shared" si="108"/>
        <v>0</v>
      </c>
      <c r="H77" s="155">
        <f t="shared" si="98"/>
        <v>0</v>
      </c>
      <c r="I77" s="110">
        <f t="shared" si="108"/>
        <v>0</v>
      </c>
      <c r="J77" s="110">
        <f t="shared" si="108"/>
        <v>0</v>
      </c>
      <c r="K77" s="155">
        <f t="shared" si="99"/>
        <v>0</v>
      </c>
      <c r="L77" s="110">
        <f t="shared" si="108"/>
        <v>0</v>
      </c>
      <c r="M77" s="110">
        <f t="shared" si="108"/>
        <v>0</v>
      </c>
      <c r="N77" s="155">
        <f t="shared" si="100"/>
        <v>0</v>
      </c>
      <c r="O77" s="110">
        <f t="shared" si="108"/>
        <v>0</v>
      </c>
      <c r="P77" s="110">
        <f t="shared" si="108"/>
        <v>0</v>
      </c>
      <c r="Q77" s="155">
        <f t="shared" si="101"/>
        <v>0</v>
      </c>
      <c r="R77" s="110">
        <f t="shared" si="108"/>
        <v>0</v>
      </c>
      <c r="S77" s="110">
        <f t="shared" si="108"/>
        <v>0</v>
      </c>
      <c r="T77" s="155">
        <f t="shared" si="102"/>
        <v>0</v>
      </c>
      <c r="U77" s="110">
        <f t="shared" si="108"/>
        <v>0</v>
      </c>
      <c r="V77" s="110">
        <f>SUM(V70:V76)</f>
        <v>0</v>
      </c>
      <c r="W77" s="155">
        <f t="shared" si="103"/>
        <v>0</v>
      </c>
      <c r="X77" s="110">
        <f t="shared" ref="X77:AA77" si="109">SUM(X70:X76)</f>
        <v>0</v>
      </c>
      <c r="Y77" s="110">
        <f t="shared" si="109"/>
        <v>0</v>
      </c>
      <c r="Z77" s="155">
        <f t="shared" si="104"/>
        <v>0</v>
      </c>
      <c r="AA77" s="110">
        <f t="shared" si="109"/>
        <v>12670</v>
      </c>
      <c r="AB77" s="110">
        <f>SUM(AB70:AB76)</f>
        <v>0</v>
      </c>
      <c r="AC77" s="155">
        <f t="shared" si="105"/>
        <v>-12670</v>
      </c>
      <c r="AE77" s="32" t="s">
        <v>77</v>
      </c>
      <c r="AF77" s="24" t="s">
        <v>150</v>
      </c>
      <c r="AG77" s="50">
        <f t="shared" ref="AG77" si="110">SUM(AG70:AG76)</f>
        <v>12670</v>
      </c>
      <c r="AH77" s="82">
        <f>SUM(AH70:AH76)</f>
        <v>0</v>
      </c>
      <c r="AI77" s="155">
        <f t="shared" si="106"/>
        <v>-12670</v>
      </c>
      <c r="AK77" s="32" t="s">
        <v>77</v>
      </c>
      <c r="AL77" s="24" t="s">
        <v>150</v>
      </c>
      <c r="AM77" s="50">
        <f t="shared" ref="AM77" si="111">SUM(AM70:AM76)</f>
        <v>12670</v>
      </c>
      <c r="AN77" s="82">
        <f>SUM(AN70:AN76)</f>
        <v>0</v>
      </c>
      <c r="AO77" s="155">
        <f t="shared" si="107"/>
        <v>-12670</v>
      </c>
    </row>
    <row r="78" spans="1:41" s="19" customFormat="1" ht="16.5" thickBot="1" x14ac:dyDescent="0.3">
      <c r="A78" s="36" t="s">
        <v>79</v>
      </c>
      <c r="B78" s="176" t="s">
        <v>151</v>
      </c>
      <c r="C78" s="111">
        <f t="shared" ref="C78:V78" si="112">C68-C77</f>
        <v>0</v>
      </c>
      <c r="D78" s="111">
        <f t="shared" si="112"/>
        <v>0</v>
      </c>
      <c r="E78" s="156">
        <f t="shared" si="97"/>
        <v>0</v>
      </c>
      <c r="F78" s="111">
        <f t="shared" si="112"/>
        <v>0</v>
      </c>
      <c r="G78" s="111">
        <f t="shared" si="112"/>
        <v>0</v>
      </c>
      <c r="H78" s="156">
        <f t="shared" si="98"/>
        <v>0</v>
      </c>
      <c r="I78" s="111">
        <f t="shared" si="112"/>
        <v>0</v>
      </c>
      <c r="J78" s="111">
        <f t="shared" si="112"/>
        <v>0</v>
      </c>
      <c r="K78" s="156">
        <f t="shared" si="99"/>
        <v>0</v>
      </c>
      <c r="L78" s="111">
        <f t="shared" si="112"/>
        <v>0</v>
      </c>
      <c r="M78" s="111">
        <f t="shared" si="112"/>
        <v>0</v>
      </c>
      <c r="N78" s="156">
        <f t="shared" si="100"/>
        <v>0</v>
      </c>
      <c r="O78" s="111">
        <f t="shared" si="112"/>
        <v>0</v>
      </c>
      <c r="P78" s="111">
        <f t="shared" si="112"/>
        <v>0</v>
      </c>
      <c r="Q78" s="156">
        <f t="shared" si="101"/>
        <v>0</v>
      </c>
      <c r="R78" s="111">
        <f t="shared" si="112"/>
        <v>0</v>
      </c>
      <c r="S78" s="111">
        <f t="shared" si="112"/>
        <v>0</v>
      </c>
      <c r="T78" s="156">
        <f t="shared" si="102"/>
        <v>0</v>
      </c>
      <c r="U78" s="111">
        <f t="shared" si="112"/>
        <v>0</v>
      </c>
      <c r="V78" s="111">
        <f t="shared" si="112"/>
        <v>0</v>
      </c>
      <c r="W78" s="156">
        <f t="shared" si="103"/>
        <v>0</v>
      </c>
      <c r="X78" s="111">
        <f t="shared" ref="X78:AB78" si="113">X68-X77</f>
        <v>0</v>
      </c>
      <c r="Y78" s="111">
        <f t="shared" si="113"/>
        <v>0</v>
      </c>
      <c r="Z78" s="156">
        <f t="shared" si="104"/>
        <v>0</v>
      </c>
      <c r="AA78" s="111">
        <f t="shared" si="113"/>
        <v>-12670</v>
      </c>
      <c r="AB78" s="111">
        <f t="shared" si="113"/>
        <v>0</v>
      </c>
      <c r="AC78" s="156">
        <f t="shared" si="105"/>
        <v>12670</v>
      </c>
      <c r="AE78" s="36" t="s">
        <v>79</v>
      </c>
      <c r="AF78" s="26" t="s">
        <v>157</v>
      </c>
      <c r="AG78" s="88">
        <f t="shared" ref="AG78:AH78" si="114">AG68-AG77</f>
        <v>-12670</v>
      </c>
      <c r="AH78" s="37">
        <f t="shared" si="114"/>
        <v>0</v>
      </c>
      <c r="AI78" s="156">
        <f t="shared" si="106"/>
        <v>12670</v>
      </c>
      <c r="AK78" s="36" t="s">
        <v>79</v>
      </c>
      <c r="AL78" s="26" t="s">
        <v>156</v>
      </c>
      <c r="AM78" s="88">
        <f t="shared" ref="AM78:AN78" si="115">AM68-AM77</f>
        <v>57330</v>
      </c>
      <c r="AN78" s="37">
        <f t="shared" si="115"/>
        <v>0</v>
      </c>
      <c r="AO78" s="156">
        <f t="shared" si="107"/>
        <v>-57330</v>
      </c>
    </row>
    <row r="79" spans="1:41" s="20" customFormat="1" ht="18.75" thickBot="1" x14ac:dyDescent="0.3">
      <c r="A79" s="40" t="s">
        <v>81</v>
      </c>
      <c r="B79" s="177" t="s">
        <v>152</v>
      </c>
      <c r="C79" s="113">
        <f t="shared" ref="C79:V79" si="116">C59+C78</f>
        <v>0</v>
      </c>
      <c r="D79" s="113">
        <f t="shared" si="116"/>
        <v>0</v>
      </c>
      <c r="E79" s="158">
        <f t="shared" si="97"/>
        <v>0</v>
      </c>
      <c r="F79" s="113">
        <f t="shared" si="116"/>
        <v>0</v>
      </c>
      <c r="G79" s="113">
        <f t="shared" si="116"/>
        <v>0</v>
      </c>
      <c r="H79" s="158">
        <f t="shared" si="98"/>
        <v>0</v>
      </c>
      <c r="I79" s="113">
        <f t="shared" si="116"/>
        <v>25600</v>
      </c>
      <c r="J79" s="113">
        <f t="shared" si="116"/>
        <v>0</v>
      </c>
      <c r="K79" s="158">
        <f t="shared" si="99"/>
        <v>-25600</v>
      </c>
      <c r="L79" s="113">
        <f t="shared" si="116"/>
        <v>71400</v>
      </c>
      <c r="M79" s="113">
        <f t="shared" si="116"/>
        <v>0</v>
      </c>
      <c r="N79" s="158">
        <f t="shared" si="100"/>
        <v>-71400</v>
      </c>
      <c r="O79" s="113">
        <f t="shared" si="116"/>
        <v>-55030</v>
      </c>
      <c r="P79" s="113">
        <f t="shared" si="116"/>
        <v>0</v>
      </c>
      <c r="Q79" s="158">
        <f t="shared" si="101"/>
        <v>55030</v>
      </c>
      <c r="R79" s="113">
        <f t="shared" si="116"/>
        <v>-32000</v>
      </c>
      <c r="S79" s="113">
        <f t="shared" si="116"/>
        <v>0</v>
      </c>
      <c r="T79" s="158">
        <f t="shared" si="102"/>
        <v>32000</v>
      </c>
      <c r="U79" s="113">
        <f t="shared" si="116"/>
        <v>0</v>
      </c>
      <c r="V79" s="113">
        <f t="shared" si="116"/>
        <v>0</v>
      </c>
      <c r="W79" s="158">
        <f t="shared" si="103"/>
        <v>0</v>
      </c>
      <c r="X79" s="113">
        <f t="shared" ref="X79:AB79" si="117">X59+X78</f>
        <v>0</v>
      </c>
      <c r="Y79" s="113">
        <f t="shared" si="117"/>
        <v>0</v>
      </c>
      <c r="Z79" s="158">
        <f t="shared" si="104"/>
        <v>0</v>
      </c>
      <c r="AA79" s="113">
        <f t="shared" si="117"/>
        <v>-12290</v>
      </c>
      <c r="AB79" s="113">
        <f t="shared" si="117"/>
        <v>0</v>
      </c>
      <c r="AC79" s="158">
        <f t="shared" si="105"/>
        <v>12290</v>
      </c>
      <c r="AE79" s="40" t="s">
        <v>81</v>
      </c>
      <c r="AF79" s="27" t="s">
        <v>136</v>
      </c>
      <c r="AG79" s="51">
        <f t="shared" ref="AG79:AH79" si="118">AG59+AG78</f>
        <v>-2320</v>
      </c>
      <c r="AH79" s="43">
        <f t="shared" si="118"/>
        <v>0</v>
      </c>
      <c r="AI79" s="158">
        <f t="shared" si="106"/>
        <v>2320</v>
      </c>
      <c r="AK79" s="40" t="s">
        <v>81</v>
      </c>
      <c r="AL79" s="27" t="s">
        <v>138</v>
      </c>
      <c r="AM79" s="51">
        <f t="shared" ref="AM79:AN79" si="119">AM59+AM78</f>
        <v>6755</v>
      </c>
      <c r="AN79" s="43">
        <f t="shared" si="119"/>
        <v>-12100</v>
      </c>
      <c r="AO79" s="158">
        <f t="shared" si="107"/>
        <v>-18855</v>
      </c>
    </row>
    <row r="80" spans="1:41" ht="18" customHeight="1" x14ac:dyDescent="0.2">
      <c r="A80" s="39" t="s">
        <v>106</v>
      </c>
      <c r="B80" s="178" t="s">
        <v>115</v>
      </c>
      <c r="C80" s="3"/>
      <c r="D80" s="3"/>
      <c r="E80" s="2">
        <f>D80-C80</f>
        <v>0</v>
      </c>
      <c r="F80" s="3"/>
      <c r="G80" s="3"/>
      <c r="H80" s="2">
        <f>G80-F80</f>
        <v>0</v>
      </c>
      <c r="I80" s="3"/>
      <c r="J80" s="3"/>
      <c r="K80" s="2">
        <f>J80-I80</f>
        <v>0</v>
      </c>
      <c r="L80" s="3"/>
      <c r="M80" s="3"/>
      <c r="N80" s="2">
        <f>M80-L80</f>
        <v>0</v>
      </c>
      <c r="O80" s="3"/>
      <c r="P80" s="3"/>
      <c r="Q80" s="2">
        <f>P80-O80</f>
        <v>0</v>
      </c>
      <c r="R80" s="3"/>
      <c r="S80" s="3"/>
      <c r="T80" s="2">
        <f>S80-R80</f>
        <v>0</v>
      </c>
      <c r="U80" s="3"/>
      <c r="V80" s="3"/>
      <c r="W80" s="2">
        <f>V80-U80</f>
        <v>0</v>
      </c>
      <c r="X80" s="3"/>
      <c r="Y80" s="3"/>
      <c r="Z80" s="2">
        <f>Y80-X80</f>
        <v>0</v>
      </c>
      <c r="AA80" s="3"/>
      <c r="AB80" s="3"/>
      <c r="AC80" s="2">
        <f>AB80-AA80</f>
        <v>0</v>
      </c>
      <c r="AE80" s="39" t="s">
        <v>106</v>
      </c>
      <c r="AF80" s="17" t="s">
        <v>115</v>
      </c>
      <c r="AG80" s="87">
        <f>C80+F80+I80+L80+O80+R80+U80+X80+AA80</f>
        <v>0</v>
      </c>
      <c r="AH80" s="104">
        <f>D80+G80+J80+M80+P80+S80+V80+Y80+AB80</f>
        <v>0</v>
      </c>
      <c r="AI80" s="2">
        <f>AH80-AG80</f>
        <v>0</v>
      </c>
      <c r="AK80" s="39" t="s">
        <v>106</v>
      </c>
      <c r="AL80" s="17" t="s">
        <v>115</v>
      </c>
      <c r="AM80" s="87">
        <f>'1-7'!AA80+'8-14'!AA80+'15-21'!AA80+'22-30'!AG80</f>
        <v>0</v>
      </c>
      <c r="AN80" s="104">
        <f>'1-7'!AB80+'8-14'!AB80+'15-21'!AB80+'22-30'!AH80</f>
        <v>0</v>
      </c>
      <c r="AO80" s="2">
        <f>AN80-AM80</f>
        <v>0</v>
      </c>
    </row>
    <row r="81" spans="1:41" ht="15.75" customHeight="1" thickBot="1" x14ac:dyDescent="0.25">
      <c r="A81" s="39" t="s">
        <v>83</v>
      </c>
      <c r="B81" s="178" t="s">
        <v>116</v>
      </c>
      <c r="C81" s="3"/>
      <c r="D81" s="3"/>
      <c r="E81" s="2">
        <f>D81-C81</f>
        <v>0</v>
      </c>
      <c r="F81" s="3"/>
      <c r="G81" s="3"/>
      <c r="H81" s="2">
        <f>G81-F81</f>
        <v>0</v>
      </c>
      <c r="I81" s="3"/>
      <c r="J81" s="3"/>
      <c r="K81" s="2">
        <f>J81-I81</f>
        <v>0</v>
      </c>
      <c r="L81" s="3"/>
      <c r="M81" s="3"/>
      <c r="N81" s="2">
        <f>M81-L81</f>
        <v>0</v>
      </c>
      <c r="O81" s="3"/>
      <c r="P81" s="3"/>
      <c r="Q81" s="2">
        <f>P81-O81</f>
        <v>0</v>
      </c>
      <c r="R81" s="3"/>
      <c r="S81" s="3"/>
      <c r="T81" s="2">
        <f>S81-R81</f>
        <v>0</v>
      </c>
      <c r="U81" s="3"/>
      <c r="V81" s="3"/>
      <c r="W81" s="2">
        <f>V81-U81</f>
        <v>0</v>
      </c>
      <c r="X81" s="3"/>
      <c r="Y81" s="3"/>
      <c r="Z81" s="2">
        <f>Y81-X81</f>
        <v>0</v>
      </c>
      <c r="AA81" s="3"/>
      <c r="AB81" s="3"/>
      <c r="AC81" s="2">
        <f>AB81-AA81</f>
        <v>0</v>
      </c>
      <c r="AE81" s="39" t="s">
        <v>83</v>
      </c>
      <c r="AF81" s="17" t="s">
        <v>116</v>
      </c>
      <c r="AG81" s="87">
        <f>C81+F81+I81+L81+O81+R81+U81+X81+AA81</f>
        <v>0</v>
      </c>
      <c r="AH81" s="104">
        <f>D81+G81+J81+M81+P81+S81+V81+Y81+AB81</f>
        <v>0</v>
      </c>
      <c r="AI81" s="2">
        <f>AH81-AG81</f>
        <v>0</v>
      </c>
      <c r="AK81" s="39" t="s">
        <v>83</v>
      </c>
      <c r="AL81" s="17" t="s">
        <v>116</v>
      </c>
      <c r="AM81" s="87">
        <f>'1-7'!AA81+'8-14'!AA81+'15-21'!AA81+'22-30'!AG81</f>
        <v>0</v>
      </c>
      <c r="AN81" s="104">
        <f>'1-7'!AB81+'8-14'!AB81+'15-21'!AB81+'22-30'!AH81</f>
        <v>0</v>
      </c>
      <c r="AO81" s="2">
        <f>AN81-AM81</f>
        <v>0</v>
      </c>
    </row>
    <row r="82" spans="1:41" s="53" customFormat="1" ht="15.75" customHeight="1" x14ac:dyDescent="0.25">
      <c r="A82" s="57" t="s">
        <v>107</v>
      </c>
      <c r="B82" s="179" t="s">
        <v>121</v>
      </c>
      <c r="C82" s="114">
        <f>SUM(C83:C86)</f>
        <v>62075</v>
      </c>
      <c r="D82" s="114">
        <f>SUM(D83:D86)</f>
        <v>40900</v>
      </c>
      <c r="E82" s="63">
        <f>D82-C82</f>
        <v>-21175</v>
      </c>
      <c r="F82" s="114">
        <f t="shared" ref="F82:V82" si="120">SUM(F83:F86)</f>
        <v>62075</v>
      </c>
      <c r="G82" s="114">
        <f t="shared" si="120"/>
        <v>40900</v>
      </c>
      <c r="H82" s="63">
        <f>G82-F82</f>
        <v>-21175</v>
      </c>
      <c r="I82" s="114">
        <f t="shared" si="120"/>
        <v>62075</v>
      </c>
      <c r="J82" s="114">
        <f t="shared" si="120"/>
        <v>40900</v>
      </c>
      <c r="K82" s="63">
        <f>J82-I82</f>
        <v>-21175</v>
      </c>
      <c r="L82" s="114">
        <f t="shared" si="120"/>
        <v>87675</v>
      </c>
      <c r="M82" s="114">
        <f t="shared" si="120"/>
        <v>40900</v>
      </c>
      <c r="N82" s="63">
        <f>M82-L82</f>
        <v>-46775</v>
      </c>
      <c r="O82" s="114">
        <f t="shared" si="120"/>
        <v>159075</v>
      </c>
      <c r="P82" s="114">
        <f t="shared" si="120"/>
        <v>40900</v>
      </c>
      <c r="Q82" s="63">
        <f>P82-O82</f>
        <v>-118175</v>
      </c>
      <c r="R82" s="114">
        <f t="shared" si="120"/>
        <v>104045</v>
      </c>
      <c r="S82" s="114">
        <f t="shared" si="120"/>
        <v>40900</v>
      </c>
      <c r="T82" s="63">
        <f>S82-R82</f>
        <v>-63145</v>
      </c>
      <c r="U82" s="114">
        <f t="shared" si="120"/>
        <v>72045</v>
      </c>
      <c r="V82" s="114">
        <f t="shared" si="120"/>
        <v>40900</v>
      </c>
      <c r="W82" s="63">
        <f>V82-U82</f>
        <v>-31145</v>
      </c>
      <c r="X82" s="114">
        <f t="shared" ref="X82" si="121">SUM(X83:X86)</f>
        <v>72045</v>
      </c>
      <c r="Y82" s="114">
        <f t="shared" ref="Y82" si="122">SUM(Y83:Y86)</f>
        <v>40900</v>
      </c>
      <c r="Z82" s="63">
        <f>Y82-X82</f>
        <v>-31145</v>
      </c>
      <c r="AA82" s="114">
        <f t="shared" ref="AA82" si="123">SUM(AA83:AA86)</f>
        <v>72045</v>
      </c>
      <c r="AB82" s="114">
        <f t="shared" ref="AB82" si="124">SUM(AB83:AB86)</f>
        <v>40900</v>
      </c>
      <c r="AC82" s="63">
        <f>AB82-AA82</f>
        <v>-31145</v>
      </c>
      <c r="AE82" s="57" t="s">
        <v>107</v>
      </c>
      <c r="AF82" s="58" t="s">
        <v>123</v>
      </c>
      <c r="AG82" s="90">
        <f t="shared" ref="AG82:AH82" si="125">SUM(AG83:AG86)</f>
        <v>62075</v>
      </c>
      <c r="AH82" s="59">
        <f t="shared" si="125"/>
        <v>40900</v>
      </c>
      <c r="AI82" s="63">
        <f>AH82-AG82</f>
        <v>-21175</v>
      </c>
      <c r="AK82" s="57" t="s">
        <v>107</v>
      </c>
      <c r="AL82" s="58" t="s">
        <v>132</v>
      </c>
      <c r="AM82" s="90">
        <f t="shared" ref="AM82" si="126">SUM(AM83:AM86)</f>
        <v>53000</v>
      </c>
      <c r="AN82" s="59">
        <f t="shared" ref="AN82" si="127">SUM(AN83:AN86)</f>
        <v>53000</v>
      </c>
      <c r="AO82" s="63">
        <f>AN82-AM82</f>
        <v>0</v>
      </c>
    </row>
    <row r="83" spans="1:41" ht="15.75" customHeight="1" x14ac:dyDescent="0.2">
      <c r="A83" s="54"/>
      <c r="B83" s="180" t="s">
        <v>117</v>
      </c>
      <c r="C83" s="56">
        <f>'15-21'!U88</f>
        <v>37175</v>
      </c>
      <c r="D83" s="56">
        <f>'15-21'!V88</f>
        <v>27900</v>
      </c>
      <c r="E83" s="118">
        <f>D83-C83</f>
        <v>-9275</v>
      </c>
      <c r="F83" s="56">
        <f t="shared" ref="F83:G86" si="128">C88</f>
        <v>37175</v>
      </c>
      <c r="G83" s="56">
        <f t="shared" si="128"/>
        <v>27900</v>
      </c>
      <c r="H83" s="118">
        <f>G83-F83</f>
        <v>-9275</v>
      </c>
      <c r="I83" s="56">
        <f t="shared" ref="I83:J86" si="129">F88</f>
        <v>37175</v>
      </c>
      <c r="J83" s="56">
        <f t="shared" si="129"/>
        <v>27900</v>
      </c>
      <c r="K83" s="118">
        <f>J83-I83</f>
        <v>-9275</v>
      </c>
      <c r="L83" s="56">
        <f t="shared" ref="L83:M86" si="130">I88</f>
        <v>62775</v>
      </c>
      <c r="M83" s="56">
        <f t="shared" si="130"/>
        <v>27900</v>
      </c>
      <c r="N83" s="118">
        <f>M83-L83</f>
        <v>-34875</v>
      </c>
      <c r="O83" s="56">
        <f t="shared" ref="O83:P86" si="131">L88</f>
        <v>134175</v>
      </c>
      <c r="P83" s="56">
        <f t="shared" si="131"/>
        <v>27900</v>
      </c>
      <c r="Q83" s="118">
        <f>P83-O83</f>
        <v>-106275</v>
      </c>
      <c r="R83" s="56">
        <f t="shared" ref="R83:S86" si="132">O88</f>
        <v>143595</v>
      </c>
      <c r="S83" s="56">
        <f t="shared" si="132"/>
        <v>27900</v>
      </c>
      <c r="T83" s="118">
        <f>S83-R83</f>
        <v>-115695</v>
      </c>
      <c r="U83" s="56">
        <f t="shared" ref="U83:V86" si="133">R88</f>
        <v>46595</v>
      </c>
      <c r="V83" s="56">
        <f t="shared" si="133"/>
        <v>27900</v>
      </c>
      <c r="W83" s="118">
        <f>V83-U83</f>
        <v>-18695</v>
      </c>
      <c r="X83" s="56">
        <f t="shared" ref="X83:X86" si="134">U88</f>
        <v>46595</v>
      </c>
      <c r="Y83" s="56">
        <f t="shared" ref="Y83:Y86" si="135">V88</f>
        <v>27900</v>
      </c>
      <c r="Z83" s="118">
        <f>Y83-X83</f>
        <v>-18695</v>
      </c>
      <c r="AA83" s="56">
        <f t="shared" ref="AA83:AA86" si="136">X88</f>
        <v>46595</v>
      </c>
      <c r="AB83" s="56">
        <f t="shared" ref="AB83:AB86" si="137">Y88</f>
        <v>27900</v>
      </c>
      <c r="AC83" s="118">
        <f>AB83-AA83</f>
        <v>-18695</v>
      </c>
      <c r="AE83" s="54"/>
      <c r="AF83" s="55" t="s">
        <v>117</v>
      </c>
      <c r="AG83" s="91">
        <f>C83</f>
        <v>37175</v>
      </c>
      <c r="AH83" s="60">
        <f>D83</f>
        <v>27900</v>
      </c>
      <c r="AI83" s="118">
        <f>AH83-AG83</f>
        <v>-9275</v>
      </c>
      <c r="AK83" s="54"/>
      <c r="AL83" s="55" t="s">
        <v>117</v>
      </c>
      <c r="AM83" s="91">
        <f>'1-7'!C83</f>
        <v>40000</v>
      </c>
      <c r="AN83" s="60">
        <f>'1-7'!D83</f>
        <v>40000</v>
      </c>
      <c r="AO83" s="118">
        <f>AN83-AM83</f>
        <v>0</v>
      </c>
    </row>
    <row r="84" spans="1:41" ht="15.75" customHeight="1" x14ac:dyDescent="0.2">
      <c r="A84" s="54"/>
      <c r="B84" s="180" t="s">
        <v>118</v>
      </c>
      <c r="C84" s="56">
        <f>'15-21'!U89</f>
        <v>21900</v>
      </c>
      <c r="D84" s="56">
        <f>'15-21'!V89</f>
        <v>10000</v>
      </c>
      <c r="E84" s="118">
        <f t="shared" ref="E84:E86" si="138">D84-C84</f>
        <v>-11900</v>
      </c>
      <c r="F84" s="56">
        <f t="shared" si="128"/>
        <v>21900</v>
      </c>
      <c r="G84" s="56">
        <f t="shared" si="128"/>
        <v>10000</v>
      </c>
      <c r="H84" s="118">
        <f t="shared" ref="H84:H86" si="139">G84-F84</f>
        <v>-11900</v>
      </c>
      <c r="I84" s="56">
        <f t="shared" si="129"/>
        <v>21900</v>
      </c>
      <c r="J84" s="56">
        <f t="shared" si="129"/>
        <v>10000</v>
      </c>
      <c r="K84" s="118">
        <f t="shared" ref="K84:K86" si="140">J84-I84</f>
        <v>-11900</v>
      </c>
      <c r="L84" s="56">
        <f t="shared" si="130"/>
        <v>21900</v>
      </c>
      <c r="M84" s="56">
        <f t="shared" si="130"/>
        <v>10000</v>
      </c>
      <c r="N84" s="118">
        <f t="shared" ref="N84:N86" si="141">M84-L84</f>
        <v>-11900</v>
      </c>
      <c r="O84" s="56">
        <f t="shared" si="131"/>
        <v>21900</v>
      </c>
      <c r="P84" s="56">
        <f t="shared" si="131"/>
        <v>10000</v>
      </c>
      <c r="Q84" s="118">
        <f t="shared" ref="Q84:Q86" si="142">P84-O84</f>
        <v>-11900</v>
      </c>
      <c r="R84" s="56">
        <f t="shared" si="132"/>
        <v>-42550</v>
      </c>
      <c r="S84" s="56">
        <f t="shared" si="132"/>
        <v>10000</v>
      </c>
      <c r="T84" s="118">
        <f t="shared" ref="T84:T86" si="143">S84-R84</f>
        <v>52550</v>
      </c>
      <c r="U84" s="56">
        <f t="shared" si="133"/>
        <v>22450</v>
      </c>
      <c r="V84" s="56">
        <f t="shared" si="133"/>
        <v>10000</v>
      </c>
      <c r="W84" s="118">
        <f t="shared" ref="W84:W86" si="144">V84-U84</f>
        <v>-12450</v>
      </c>
      <c r="X84" s="56">
        <f t="shared" si="134"/>
        <v>22450</v>
      </c>
      <c r="Y84" s="56">
        <f t="shared" si="135"/>
        <v>10000</v>
      </c>
      <c r="Z84" s="118">
        <f t="shared" ref="Z84:Z86" si="145">Y84-X84</f>
        <v>-12450</v>
      </c>
      <c r="AA84" s="56">
        <f t="shared" si="136"/>
        <v>22450</v>
      </c>
      <c r="AB84" s="56">
        <f t="shared" si="137"/>
        <v>10000</v>
      </c>
      <c r="AC84" s="118">
        <f t="shared" ref="AC84:AC86" si="146">AB84-AA84</f>
        <v>-12450</v>
      </c>
      <c r="AE84" s="54"/>
      <c r="AF84" s="55" t="s">
        <v>118</v>
      </c>
      <c r="AG84" s="91">
        <f t="shared" ref="AG84:AH86" si="147">C84</f>
        <v>21900</v>
      </c>
      <c r="AH84" s="60">
        <f t="shared" si="147"/>
        <v>10000</v>
      </c>
      <c r="AI84" s="118">
        <f t="shared" ref="AI84:AI86" si="148">AH84-AG84</f>
        <v>-11900</v>
      </c>
      <c r="AK84" s="54"/>
      <c r="AL84" s="55" t="s">
        <v>118</v>
      </c>
      <c r="AM84" s="91">
        <f>'1-7'!C84</f>
        <v>10000</v>
      </c>
      <c r="AN84" s="60">
        <f>'1-7'!D84</f>
        <v>10000</v>
      </c>
      <c r="AO84" s="118">
        <f t="shared" ref="AO84:AO86" si="149">AN84-AM84</f>
        <v>0</v>
      </c>
    </row>
    <row r="85" spans="1:41" ht="15.75" customHeight="1" x14ac:dyDescent="0.2">
      <c r="A85" s="54"/>
      <c r="B85" s="180" t="s">
        <v>119</v>
      </c>
      <c r="C85" s="56">
        <f>'15-21'!U90</f>
        <v>1000</v>
      </c>
      <c r="D85" s="56">
        <f>'15-21'!V90</f>
        <v>1000</v>
      </c>
      <c r="E85" s="118">
        <f t="shared" si="138"/>
        <v>0</v>
      </c>
      <c r="F85" s="56">
        <f t="shared" si="128"/>
        <v>1000</v>
      </c>
      <c r="G85" s="56">
        <f t="shared" si="128"/>
        <v>1000</v>
      </c>
      <c r="H85" s="118">
        <f t="shared" si="139"/>
        <v>0</v>
      </c>
      <c r="I85" s="56">
        <f t="shared" si="129"/>
        <v>1000</v>
      </c>
      <c r="J85" s="56">
        <f t="shared" si="129"/>
        <v>1000</v>
      </c>
      <c r="K85" s="118">
        <f t="shared" si="140"/>
        <v>0</v>
      </c>
      <c r="L85" s="56">
        <f t="shared" si="130"/>
        <v>1000</v>
      </c>
      <c r="M85" s="56">
        <f t="shared" si="130"/>
        <v>1000</v>
      </c>
      <c r="N85" s="118">
        <f t="shared" si="141"/>
        <v>0</v>
      </c>
      <c r="O85" s="56">
        <f t="shared" si="131"/>
        <v>1000</v>
      </c>
      <c r="P85" s="56">
        <f t="shared" si="131"/>
        <v>1000</v>
      </c>
      <c r="Q85" s="118">
        <f t="shared" si="142"/>
        <v>0</v>
      </c>
      <c r="R85" s="56">
        <f t="shared" si="132"/>
        <v>1000</v>
      </c>
      <c r="S85" s="56">
        <f t="shared" si="132"/>
        <v>1000</v>
      </c>
      <c r="T85" s="118">
        <f t="shared" si="143"/>
        <v>0</v>
      </c>
      <c r="U85" s="56">
        <f t="shared" si="133"/>
        <v>1000</v>
      </c>
      <c r="V85" s="56">
        <f t="shared" si="133"/>
        <v>1000</v>
      </c>
      <c r="W85" s="118">
        <f t="shared" si="144"/>
        <v>0</v>
      </c>
      <c r="X85" s="56">
        <f t="shared" si="134"/>
        <v>1000</v>
      </c>
      <c r="Y85" s="56">
        <f t="shared" si="135"/>
        <v>1000</v>
      </c>
      <c r="Z85" s="118">
        <f t="shared" si="145"/>
        <v>0</v>
      </c>
      <c r="AA85" s="56">
        <f t="shared" si="136"/>
        <v>1000</v>
      </c>
      <c r="AB85" s="56">
        <f t="shared" si="137"/>
        <v>1000</v>
      </c>
      <c r="AC85" s="118">
        <f t="shared" si="146"/>
        <v>0</v>
      </c>
      <c r="AE85" s="54"/>
      <c r="AF85" s="55" t="s">
        <v>119</v>
      </c>
      <c r="AG85" s="91">
        <f t="shared" si="147"/>
        <v>1000</v>
      </c>
      <c r="AH85" s="60">
        <f t="shared" si="147"/>
        <v>1000</v>
      </c>
      <c r="AI85" s="118">
        <f t="shared" si="148"/>
        <v>0</v>
      </c>
      <c r="AK85" s="54"/>
      <c r="AL85" s="55" t="s">
        <v>119</v>
      </c>
      <c r="AM85" s="91">
        <f>'1-7'!C85</f>
        <v>1000</v>
      </c>
      <c r="AN85" s="60">
        <f>'1-7'!D85</f>
        <v>1000</v>
      </c>
      <c r="AO85" s="118">
        <f t="shared" si="149"/>
        <v>0</v>
      </c>
    </row>
    <row r="86" spans="1:41" ht="15.75" customHeight="1" thickBot="1" x14ac:dyDescent="0.25">
      <c r="A86" s="149"/>
      <c r="B86" s="181" t="s">
        <v>120</v>
      </c>
      <c r="C86" s="150">
        <f>'15-21'!U91</f>
        <v>2000</v>
      </c>
      <c r="D86" s="150">
        <f>'15-21'!V91</f>
        <v>2000</v>
      </c>
      <c r="E86" s="151">
        <f t="shared" si="138"/>
        <v>0</v>
      </c>
      <c r="F86" s="150">
        <f t="shared" si="128"/>
        <v>2000</v>
      </c>
      <c r="G86" s="150">
        <f t="shared" si="128"/>
        <v>2000</v>
      </c>
      <c r="H86" s="151">
        <f t="shared" si="139"/>
        <v>0</v>
      </c>
      <c r="I86" s="150">
        <f t="shared" si="129"/>
        <v>2000</v>
      </c>
      <c r="J86" s="150">
        <f t="shared" si="129"/>
        <v>2000</v>
      </c>
      <c r="K86" s="151">
        <f t="shared" si="140"/>
        <v>0</v>
      </c>
      <c r="L86" s="150">
        <f t="shared" si="130"/>
        <v>2000</v>
      </c>
      <c r="M86" s="150">
        <f t="shared" si="130"/>
        <v>2000</v>
      </c>
      <c r="N86" s="151">
        <f t="shared" si="141"/>
        <v>0</v>
      </c>
      <c r="O86" s="150">
        <f t="shared" si="131"/>
        <v>2000</v>
      </c>
      <c r="P86" s="150">
        <f t="shared" si="131"/>
        <v>2000</v>
      </c>
      <c r="Q86" s="151">
        <f t="shared" si="142"/>
        <v>0</v>
      </c>
      <c r="R86" s="150">
        <f t="shared" si="132"/>
        <v>2000</v>
      </c>
      <c r="S86" s="150">
        <f t="shared" si="132"/>
        <v>2000</v>
      </c>
      <c r="T86" s="151">
        <f t="shared" si="143"/>
        <v>0</v>
      </c>
      <c r="U86" s="150">
        <f t="shared" si="133"/>
        <v>2000</v>
      </c>
      <c r="V86" s="150">
        <f t="shared" si="133"/>
        <v>2000</v>
      </c>
      <c r="W86" s="151">
        <f t="shared" si="144"/>
        <v>0</v>
      </c>
      <c r="X86" s="150">
        <f t="shared" si="134"/>
        <v>2000</v>
      </c>
      <c r="Y86" s="150">
        <f t="shared" si="135"/>
        <v>2000</v>
      </c>
      <c r="Z86" s="151">
        <f t="shared" si="145"/>
        <v>0</v>
      </c>
      <c r="AA86" s="150">
        <f t="shared" si="136"/>
        <v>2000</v>
      </c>
      <c r="AB86" s="150">
        <f t="shared" si="137"/>
        <v>2000</v>
      </c>
      <c r="AC86" s="151">
        <f t="shared" si="146"/>
        <v>0</v>
      </c>
      <c r="AE86" s="54"/>
      <c r="AF86" s="55" t="s">
        <v>120</v>
      </c>
      <c r="AG86" s="91">
        <f t="shared" si="147"/>
        <v>2000</v>
      </c>
      <c r="AH86" s="60">
        <f t="shared" si="147"/>
        <v>2000</v>
      </c>
      <c r="AI86" s="151">
        <f t="shared" si="148"/>
        <v>0</v>
      </c>
      <c r="AK86" s="54"/>
      <c r="AL86" s="55" t="s">
        <v>120</v>
      </c>
      <c r="AM86" s="91">
        <f>'1-7'!C86</f>
        <v>2000</v>
      </c>
      <c r="AN86" s="60">
        <f>'1-7'!D86</f>
        <v>2000</v>
      </c>
      <c r="AO86" s="151">
        <f t="shared" si="149"/>
        <v>0</v>
      </c>
    </row>
    <row r="87" spans="1:41" ht="18" x14ac:dyDescent="0.25">
      <c r="A87" s="64" t="s">
        <v>108</v>
      </c>
      <c r="B87" s="182" t="s">
        <v>122</v>
      </c>
      <c r="C87" s="115">
        <f>SUM(C88:C91)+C80+C81</f>
        <v>62075</v>
      </c>
      <c r="D87" s="115">
        <f>SUM(D88:D91)+D80+D81</f>
        <v>40900</v>
      </c>
      <c r="E87" s="77">
        <f>D87-C87</f>
        <v>-21175</v>
      </c>
      <c r="F87" s="115">
        <f>SUM(F88:F91)+F80+F81</f>
        <v>62075</v>
      </c>
      <c r="G87" s="115">
        <f>SUM(G88:G91)+G80+G81</f>
        <v>40900</v>
      </c>
      <c r="H87" s="77">
        <f>G87-F87</f>
        <v>-21175</v>
      </c>
      <c r="I87" s="115">
        <f>SUM(I88:I91)+I80+I81</f>
        <v>87675</v>
      </c>
      <c r="J87" s="115">
        <f>SUM(J88:J91)+J80+J81</f>
        <v>40900</v>
      </c>
      <c r="K87" s="77">
        <f>J87-I87</f>
        <v>-46775</v>
      </c>
      <c r="L87" s="115">
        <f>SUM(L88:L91)+L80+L81</f>
        <v>159075</v>
      </c>
      <c r="M87" s="115">
        <f>SUM(M88:M91)+M80+M81</f>
        <v>40900</v>
      </c>
      <c r="N87" s="77">
        <f>M87-L87</f>
        <v>-118175</v>
      </c>
      <c r="O87" s="115">
        <f>SUM(O88:O91)+O80+O81</f>
        <v>104045</v>
      </c>
      <c r="P87" s="115">
        <f>SUM(P88:P91)+P80+P81</f>
        <v>40900</v>
      </c>
      <c r="Q87" s="77">
        <f>P87-O87</f>
        <v>-63145</v>
      </c>
      <c r="R87" s="115">
        <f>SUM(R88:R91)+R80+R81</f>
        <v>72045</v>
      </c>
      <c r="S87" s="115">
        <f>SUM(S88:S91)+S80+S81</f>
        <v>40900</v>
      </c>
      <c r="T87" s="77">
        <f>S87-R87</f>
        <v>-31145</v>
      </c>
      <c r="U87" s="115">
        <f>SUM(U88:U91)+U80+U81</f>
        <v>72045</v>
      </c>
      <c r="V87" s="115">
        <f>SUM(V88:V91)+V80+V81</f>
        <v>40900</v>
      </c>
      <c r="W87" s="77">
        <f>V87-U87</f>
        <v>-31145</v>
      </c>
      <c r="X87" s="115">
        <f>SUM(X88:X91)+X80+X81</f>
        <v>72045</v>
      </c>
      <c r="Y87" s="115">
        <f>SUM(Y88:Y91)+Y80+Y81</f>
        <v>40900</v>
      </c>
      <c r="Z87" s="77">
        <f>Y87-X87</f>
        <v>-31145</v>
      </c>
      <c r="AA87" s="115">
        <f>SUM(AA88:AA91)+AA80+AA81</f>
        <v>59755</v>
      </c>
      <c r="AB87" s="115">
        <f>SUM(AB88:AB91)+AB80+AB81</f>
        <v>40900</v>
      </c>
      <c r="AC87" s="66">
        <f>AB87-AA87</f>
        <v>-18855</v>
      </c>
      <c r="AE87" s="64" t="s">
        <v>108</v>
      </c>
      <c r="AF87" s="65" t="s">
        <v>124</v>
      </c>
      <c r="AG87" s="92">
        <f t="shared" ref="AG87:AH87" si="150">SUM(AG88:AG91)+AG80+AG81</f>
        <v>59755</v>
      </c>
      <c r="AH87" s="66">
        <f t="shared" si="150"/>
        <v>40900</v>
      </c>
      <c r="AI87" s="77">
        <f>AH87-AG87</f>
        <v>-18855</v>
      </c>
      <c r="AK87" s="64" t="s">
        <v>108</v>
      </c>
      <c r="AL87" s="65" t="s">
        <v>133</v>
      </c>
      <c r="AM87" s="92">
        <f t="shared" ref="AM87" si="151">SUM(AM88:AM91)+AM80+AM81</f>
        <v>59755</v>
      </c>
      <c r="AN87" s="66">
        <f t="shared" ref="AN87" si="152">SUM(AN88:AN91)+AN80+AN81</f>
        <v>40900</v>
      </c>
      <c r="AO87" s="77">
        <f>AN87-AM87</f>
        <v>-18855</v>
      </c>
    </row>
    <row r="88" spans="1:41" ht="15.75" customHeight="1" x14ac:dyDescent="0.2">
      <c r="A88" s="67"/>
      <c r="B88" s="183" t="s">
        <v>117</v>
      </c>
      <c r="C88" s="69">
        <f>C83+SUM(C7:C10)+C11+C14+C13-SUM(C18:C29)-SUM(C31:C32)-C34-C35-C95+C100</f>
        <v>37175</v>
      </c>
      <c r="D88" s="69">
        <f>D83+SUM(D7:D10)+D11+D14+D13-SUM(D18:D29)-SUM(D31:D32)-D34-D35-D95+D100</f>
        <v>27900</v>
      </c>
      <c r="E88" s="119">
        <f>D88-C88</f>
        <v>-9275</v>
      </c>
      <c r="F88" s="69">
        <f>F83+SUM(F7:F10)+F11+F14+F13-SUM(F18:F29)-SUM(F31:F32)-F34-F35-F95+F100</f>
        <v>37175</v>
      </c>
      <c r="G88" s="69">
        <f>G83+SUM(G7:G10)+G11+G14+G13-SUM(G18:G29)-SUM(G31:G32)-G34-G35-G95+G100</f>
        <v>27900</v>
      </c>
      <c r="H88" s="119">
        <f>G88-F88</f>
        <v>-9275</v>
      </c>
      <c r="I88" s="69">
        <f>I83+SUM(I7:I10)+I11+I14+I13-SUM(I18:I29)-SUM(I31:I32)-I34-I35-I95+I100</f>
        <v>62775</v>
      </c>
      <c r="J88" s="69">
        <f>J83+SUM(J7:J10)+J11+J14+J13-SUM(J18:J29)-SUM(J31:J32)-J34-J35-J95+J100</f>
        <v>27900</v>
      </c>
      <c r="K88" s="119">
        <f>J88-I88</f>
        <v>-34875</v>
      </c>
      <c r="L88" s="69">
        <f>L83+SUM(L7:L10)+L11+L14+L13-SUM(L18:L29)-SUM(L31:L32)-L34-L35-L95+L100</f>
        <v>134175</v>
      </c>
      <c r="M88" s="69">
        <f>M83+SUM(M7:M10)+M11+M14+M13-SUM(M18:M29)-SUM(M31:M32)-M34-M35-M95+M100</f>
        <v>27900</v>
      </c>
      <c r="N88" s="119">
        <f>M88-L88</f>
        <v>-106275</v>
      </c>
      <c r="O88" s="69">
        <f>O83+SUM(O7:O10)+O11+O14+O13-SUM(O18:O29)-SUM(O31:O32)-O34-O35-O95+O100</f>
        <v>143595</v>
      </c>
      <c r="P88" s="69">
        <f>P83+SUM(P7:P10)+P11+P14+P13-SUM(P18:P29)-SUM(P31:P32)-P34-P35-P95+P100</f>
        <v>27900</v>
      </c>
      <c r="Q88" s="119">
        <f>P88-O88</f>
        <v>-115695</v>
      </c>
      <c r="R88" s="69">
        <f>R83+SUM(R7:R10)+R11+R14+R13-SUM(R18:R29)-SUM(R31:R32)-R34-R35-R95+R100</f>
        <v>46595</v>
      </c>
      <c r="S88" s="69">
        <f>S83+SUM(S7:S10)+S11+S14+S13-SUM(S18:S29)-SUM(S31:S32)-S34-S35-S95+S100</f>
        <v>27900</v>
      </c>
      <c r="T88" s="119">
        <f>S88-R88</f>
        <v>-18695</v>
      </c>
      <c r="U88" s="69">
        <f>U83+SUM(U7:U10)+U11+U14+U13-SUM(U18:U29)-SUM(U31:U32)-U34-U35-U95+U100</f>
        <v>46595</v>
      </c>
      <c r="V88" s="69">
        <f>V83+SUM(V7:V10)+V11+V14+V13-SUM(V18:V29)-SUM(V31:V32)-V34-V35-V95+V100</f>
        <v>27900</v>
      </c>
      <c r="W88" s="119">
        <f>V88-U88</f>
        <v>-18695</v>
      </c>
      <c r="X88" s="69">
        <f>X83+SUM(X7:X10)+X11+X14+X13-SUM(X18:X29)-SUM(X31:X32)-X34-X35-X95+X100</f>
        <v>46595</v>
      </c>
      <c r="Y88" s="69">
        <f>Y83+SUM(Y7:Y10)+Y11+Y14+Y13-SUM(Y18:Y29)-SUM(Y31:Y32)-Y34-Y35-Y95+Y100</f>
        <v>27900</v>
      </c>
      <c r="Z88" s="119">
        <f>Y88-X88</f>
        <v>-18695</v>
      </c>
      <c r="AA88" s="69">
        <f>AA83+SUM(AA7:AA10)+AA11+AA14+AA13-SUM(AA18:AA29)-SUM(AA31:AA32)-AA34-AA35-AA95+AA100</f>
        <v>48595</v>
      </c>
      <c r="AB88" s="69">
        <f>AB83+SUM(AB7:AB10)+AB11+AB14+AB13-SUM(AB18:AB29)-SUM(AB31:AB32)-AB34-AB35-AB95+AB100</f>
        <v>27900</v>
      </c>
      <c r="AC88" s="70">
        <f>AB88-AA88</f>
        <v>-20695</v>
      </c>
      <c r="AE88" s="67"/>
      <c r="AF88" s="68" t="s">
        <v>117</v>
      </c>
      <c r="AG88" s="93">
        <f t="shared" ref="AG88:AH91" si="153">AA88</f>
        <v>48595</v>
      </c>
      <c r="AH88" s="70">
        <f t="shared" si="153"/>
        <v>27900</v>
      </c>
      <c r="AI88" s="119">
        <f>AH88-AG88</f>
        <v>-20695</v>
      </c>
      <c r="AK88" s="67"/>
      <c r="AL88" s="68" t="s">
        <v>117</v>
      </c>
      <c r="AM88" s="93">
        <f t="shared" ref="AM88:AN91" si="154">AG88</f>
        <v>48595</v>
      </c>
      <c r="AN88" s="70">
        <f t="shared" si="154"/>
        <v>27900</v>
      </c>
      <c r="AO88" s="119">
        <f>AN88-AM88</f>
        <v>-20695</v>
      </c>
    </row>
    <row r="89" spans="1:41" ht="15.75" customHeight="1" x14ac:dyDescent="0.2">
      <c r="A89" s="67"/>
      <c r="B89" s="183" t="s">
        <v>118</v>
      </c>
      <c r="C89" s="69">
        <f>C84+C12-C33+SUM(C41:C48)-SUM(C51:C56)+SUM(C63:C67)-SUM(C70:C76)-C96+C101</f>
        <v>21900</v>
      </c>
      <c r="D89" s="69">
        <f>D84+D12-D33+SUM(D41:D48)-SUM(D51:D56)+SUM(D63:D67)-SUM(D70:D76)-D96+D101</f>
        <v>10000</v>
      </c>
      <c r="E89" s="119">
        <f t="shared" ref="E89:E91" si="155">D89-C89</f>
        <v>-11900</v>
      </c>
      <c r="F89" s="69">
        <f>F84+F12-F33+SUM(F41:F48)-SUM(F51:F56)+SUM(F63:F67)-SUM(F70:F76)-F96+F101</f>
        <v>21900</v>
      </c>
      <c r="G89" s="69">
        <f>G84+G12-G33+SUM(G41:G48)-SUM(G51:G56)+SUM(G63:G67)-SUM(G70:G76)-G96+G101</f>
        <v>10000</v>
      </c>
      <c r="H89" s="119">
        <f t="shared" ref="H89:H91" si="156">G89-F89</f>
        <v>-11900</v>
      </c>
      <c r="I89" s="69">
        <f>I84+I12-I33+SUM(I41:I48)-SUM(I51:I56)+SUM(I63:I67)-SUM(I70:I76)-I96+I101</f>
        <v>21900</v>
      </c>
      <c r="J89" s="69">
        <f>J84+J12-J33+SUM(J41:J48)-SUM(J51:J56)+SUM(J63:J67)-SUM(J70:J76)-J96+J101</f>
        <v>10000</v>
      </c>
      <c r="K89" s="119">
        <f t="shared" ref="K89:K91" si="157">J89-I89</f>
        <v>-11900</v>
      </c>
      <c r="L89" s="69">
        <f>L84+L12-L33+SUM(L41:L48)-SUM(L51:L56)+SUM(L63:L67)-SUM(L70:L76)-L96+L101</f>
        <v>21900</v>
      </c>
      <c r="M89" s="69">
        <f>M84+M12-M33+SUM(M41:M48)-SUM(M51:M56)+SUM(M63:M67)-SUM(M70:M76)-M96+M101</f>
        <v>10000</v>
      </c>
      <c r="N89" s="119">
        <f t="shared" ref="N89:N91" si="158">M89-L89</f>
        <v>-11900</v>
      </c>
      <c r="O89" s="69">
        <f>O84+O12-O33+SUM(O41:O48)-SUM(O51:O56)+SUM(O63:O67)-SUM(O70:O76)-O96+O101</f>
        <v>-42550</v>
      </c>
      <c r="P89" s="69">
        <f>P84+P12-P33+SUM(P41:P48)-SUM(P51:P56)+SUM(P63:P67)-SUM(P70:P76)-P96+P101</f>
        <v>10000</v>
      </c>
      <c r="Q89" s="119">
        <f t="shared" ref="Q89:Q91" si="159">P89-O89</f>
        <v>52550</v>
      </c>
      <c r="R89" s="69">
        <f>R84+R12-R33+SUM(R41:R48)-SUM(R51:R56)+SUM(R63:R67)-SUM(R70:R76)-R96+R101</f>
        <v>22450</v>
      </c>
      <c r="S89" s="69">
        <f>S84+S12-S33+SUM(S41:S48)-SUM(S51:S56)+SUM(S63:S67)-SUM(S70:S76)-S96+S101</f>
        <v>10000</v>
      </c>
      <c r="T89" s="119">
        <f t="shared" ref="T89:T91" si="160">S89-R89</f>
        <v>-12450</v>
      </c>
      <c r="U89" s="69">
        <f>U84+U12-U33+SUM(U41:U48)-SUM(U51:U56)+SUM(U63:U67)-SUM(U70:U76)-U96+U101</f>
        <v>22450</v>
      </c>
      <c r="V89" s="69">
        <f>V84+V12-V33+SUM(V41:V48)-SUM(V51:V56)+SUM(V63:V67)-SUM(V70:V76)-V96+V101</f>
        <v>10000</v>
      </c>
      <c r="W89" s="119">
        <f t="shared" ref="W89:W91" si="161">V89-U89</f>
        <v>-12450</v>
      </c>
      <c r="X89" s="69">
        <f>X84+X12-X33+SUM(X41:X48)-SUM(X51:X56)+SUM(X63:X67)-SUM(X70:X76)-X96+X101</f>
        <v>22450</v>
      </c>
      <c r="Y89" s="69">
        <f>Y84+Y12-Y33+SUM(Y41:Y48)-SUM(Y51:Y56)+SUM(Y63:Y67)-SUM(Y70:Y76)-Y96+Y101</f>
        <v>10000</v>
      </c>
      <c r="Z89" s="119">
        <f t="shared" ref="Z89:Z91" si="162">Y89-X89</f>
        <v>-12450</v>
      </c>
      <c r="AA89" s="69">
        <f>AA84+AA12-AA33+SUM(AA41:AA48)-SUM(AA51:AA56)+SUM(AA63:AA67)-SUM(AA70:AA76)-AA96+AA101</f>
        <v>10160</v>
      </c>
      <c r="AB89" s="69">
        <f>AB84+AB12-AB33+SUM(AB41:AB48)-SUM(AB51:AB56)+SUM(AB63:AB67)-SUM(AB70:AB76)-AB96+AB101</f>
        <v>10000</v>
      </c>
      <c r="AC89" s="70">
        <f t="shared" ref="AC89:AC91" si="163">AB89-AA89</f>
        <v>-160</v>
      </c>
      <c r="AE89" s="67"/>
      <c r="AF89" s="68" t="s">
        <v>118</v>
      </c>
      <c r="AG89" s="93">
        <f t="shared" si="153"/>
        <v>10160</v>
      </c>
      <c r="AH89" s="70">
        <f t="shared" si="153"/>
        <v>10000</v>
      </c>
      <c r="AI89" s="119">
        <f t="shared" ref="AI89:AI91" si="164">AH89-AG89</f>
        <v>-160</v>
      </c>
      <c r="AK89" s="67"/>
      <c r="AL89" s="68" t="s">
        <v>118</v>
      </c>
      <c r="AM89" s="93">
        <f t="shared" si="154"/>
        <v>10160</v>
      </c>
      <c r="AN89" s="70">
        <f t="shared" si="154"/>
        <v>10000</v>
      </c>
      <c r="AO89" s="119">
        <f t="shared" ref="AO89:AO91" si="165">AN89-AM89</f>
        <v>-160</v>
      </c>
    </row>
    <row r="90" spans="1:41" ht="15.75" customHeight="1" x14ac:dyDescent="0.2">
      <c r="A90" s="67"/>
      <c r="B90" s="183" t="s">
        <v>119</v>
      </c>
      <c r="C90" s="69">
        <f>C85-C97+C102</f>
        <v>1000</v>
      </c>
      <c r="D90" s="69">
        <f>D85-D97+D102</f>
        <v>1000</v>
      </c>
      <c r="E90" s="119">
        <f t="shared" si="155"/>
        <v>0</v>
      </c>
      <c r="F90" s="69">
        <f>F85-F97+F102</f>
        <v>1000</v>
      </c>
      <c r="G90" s="69">
        <f>G85-G97+G102</f>
        <v>1000</v>
      </c>
      <c r="H90" s="119">
        <f t="shared" si="156"/>
        <v>0</v>
      </c>
      <c r="I90" s="69">
        <f>I85-I97+I102</f>
        <v>1000</v>
      </c>
      <c r="J90" s="69">
        <f>J85-J97+J102</f>
        <v>1000</v>
      </c>
      <c r="K90" s="119">
        <f t="shared" si="157"/>
        <v>0</v>
      </c>
      <c r="L90" s="69">
        <f>L85-L97+L102</f>
        <v>1000</v>
      </c>
      <c r="M90" s="69">
        <f>M85-M97+M102</f>
        <v>1000</v>
      </c>
      <c r="N90" s="119">
        <f t="shared" si="158"/>
        <v>0</v>
      </c>
      <c r="O90" s="69">
        <f>O85-O97+O102</f>
        <v>1000</v>
      </c>
      <c r="P90" s="69">
        <f>P85-P97+P102</f>
        <v>1000</v>
      </c>
      <c r="Q90" s="119">
        <f t="shared" si="159"/>
        <v>0</v>
      </c>
      <c r="R90" s="69">
        <f>R85-R97+R102</f>
        <v>1000</v>
      </c>
      <c r="S90" s="69">
        <f>S85-S97+S102</f>
        <v>1000</v>
      </c>
      <c r="T90" s="119">
        <f t="shared" si="160"/>
        <v>0</v>
      </c>
      <c r="U90" s="69">
        <f>U85-U97+U102</f>
        <v>1000</v>
      </c>
      <c r="V90" s="69">
        <f>V85-V97+V102</f>
        <v>1000</v>
      </c>
      <c r="W90" s="119">
        <f t="shared" si="161"/>
        <v>0</v>
      </c>
      <c r="X90" s="69">
        <f>X85-X97+X102</f>
        <v>1000</v>
      </c>
      <c r="Y90" s="69">
        <f>Y85-Y97+Y102</f>
        <v>1000</v>
      </c>
      <c r="Z90" s="119">
        <f t="shared" si="162"/>
        <v>0</v>
      </c>
      <c r="AA90" s="69">
        <f>AA85-AA97+AA102</f>
        <v>1000</v>
      </c>
      <c r="AB90" s="69">
        <f>AB85-AB97+AB102</f>
        <v>1000</v>
      </c>
      <c r="AC90" s="70">
        <f t="shared" si="163"/>
        <v>0</v>
      </c>
      <c r="AE90" s="67"/>
      <c r="AF90" s="68" t="s">
        <v>119</v>
      </c>
      <c r="AG90" s="93">
        <f t="shared" si="153"/>
        <v>1000</v>
      </c>
      <c r="AH90" s="70">
        <f t="shared" si="153"/>
        <v>1000</v>
      </c>
      <c r="AI90" s="119">
        <f t="shared" si="164"/>
        <v>0</v>
      </c>
      <c r="AK90" s="67"/>
      <c r="AL90" s="68" t="s">
        <v>119</v>
      </c>
      <c r="AM90" s="93">
        <f t="shared" si="154"/>
        <v>1000</v>
      </c>
      <c r="AN90" s="70">
        <f t="shared" si="154"/>
        <v>1000</v>
      </c>
      <c r="AO90" s="119">
        <f t="shared" si="165"/>
        <v>0</v>
      </c>
    </row>
    <row r="91" spans="1:41" ht="15.75" customHeight="1" thickBot="1" x14ac:dyDescent="0.25">
      <c r="A91" s="71"/>
      <c r="B91" s="184" t="s">
        <v>120</v>
      </c>
      <c r="C91" s="73">
        <f>C86-C98+C103</f>
        <v>2000</v>
      </c>
      <c r="D91" s="73">
        <f>D86-D98+D103</f>
        <v>2000</v>
      </c>
      <c r="E91" s="120">
        <f t="shared" si="155"/>
        <v>0</v>
      </c>
      <c r="F91" s="73">
        <f>F86-F98+F103</f>
        <v>2000</v>
      </c>
      <c r="G91" s="73">
        <f>G86-G98+G103</f>
        <v>2000</v>
      </c>
      <c r="H91" s="120">
        <f t="shared" si="156"/>
        <v>0</v>
      </c>
      <c r="I91" s="73">
        <f>I86-I98+I103</f>
        <v>2000</v>
      </c>
      <c r="J91" s="73">
        <f>J86-J98+J103</f>
        <v>2000</v>
      </c>
      <c r="K91" s="120">
        <f t="shared" si="157"/>
        <v>0</v>
      </c>
      <c r="L91" s="73">
        <f>L86-L98+L103</f>
        <v>2000</v>
      </c>
      <c r="M91" s="73">
        <f>M86-M98+M103</f>
        <v>2000</v>
      </c>
      <c r="N91" s="120">
        <f t="shared" si="158"/>
        <v>0</v>
      </c>
      <c r="O91" s="73">
        <f>O86-O98+O103</f>
        <v>2000</v>
      </c>
      <c r="P91" s="73">
        <f>P86-P98+P103</f>
        <v>2000</v>
      </c>
      <c r="Q91" s="120">
        <f t="shared" si="159"/>
        <v>0</v>
      </c>
      <c r="R91" s="73">
        <f>R86-R98+R103</f>
        <v>2000</v>
      </c>
      <c r="S91" s="73">
        <f>S86-S98+S103</f>
        <v>2000</v>
      </c>
      <c r="T91" s="120">
        <f t="shared" si="160"/>
        <v>0</v>
      </c>
      <c r="U91" s="73">
        <f>U86-U98+U103</f>
        <v>2000</v>
      </c>
      <c r="V91" s="73">
        <f>V86-V98+V103</f>
        <v>2000</v>
      </c>
      <c r="W91" s="120">
        <f t="shared" si="161"/>
        <v>0</v>
      </c>
      <c r="X91" s="73">
        <f>X86-X98+X103</f>
        <v>2000</v>
      </c>
      <c r="Y91" s="73">
        <f>Y86-Y98+Y103</f>
        <v>2000</v>
      </c>
      <c r="Z91" s="120">
        <f t="shared" si="162"/>
        <v>0</v>
      </c>
      <c r="AA91" s="73">
        <f>AA86-AA98+AA103</f>
        <v>0</v>
      </c>
      <c r="AB91" s="73">
        <f>AB86-AB98+AB103</f>
        <v>2000</v>
      </c>
      <c r="AC91" s="74">
        <f t="shared" si="163"/>
        <v>2000</v>
      </c>
      <c r="AE91" s="71"/>
      <c r="AF91" s="72" t="s">
        <v>120</v>
      </c>
      <c r="AG91" s="94">
        <f t="shared" si="153"/>
        <v>0</v>
      </c>
      <c r="AH91" s="74">
        <f t="shared" si="153"/>
        <v>2000</v>
      </c>
      <c r="AI91" s="120">
        <f t="shared" si="164"/>
        <v>2000</v>
      </c>
      <c r="AK91" s="71"/>
      <c r="AL91" s="72" t="s">
        <v>120</v>
      </c>
      <c r="AM91" s="94">
        <f t="shared" si="154"/>
        <v>0</v>
      </c>
      <c r="AN91" s="74">
        <f t="shared" si="154"/>
        <v>2000</v>
      </c>
      <c r="AO91" s="120">
        <f t="shared" si="165"/>
        <v>2000</v>
      </c>
    </row>
    <row r="92" spans="1:41" ht="13.5" thickBot="1" x14ac:dyDescent="0.25"/>
    <row r="93" spans="1:41" ht="18" x14ac:dyDescent="0.25">
      <c r="B93" s="204" t="s">
        <v>190</v>
      </c>
      <c r="C93" s="209" t="s">
        <v>1</v>
      </c>
      <c r="D93" s="209" t="s">
        <v>0</v>
      </c>
      <c r="E93" s="210" t="s">
        <v>153</v>
      </c>
      <c r="F93" s="209" t="s">
        <v>1</v>
      </c>
      <c r="G93" s="209" t="s">
        <v>0</v>
      </c>
      <c r="H93" s="210" t="s">
        <v>153</v>
      </c>
      <c r="I93" s="209" t="s">
        <v>1</v>
      </c>
      <c r="J93" s="209" t="s">
        <v>0</v>
      </c>
      <c r="K93" s="210" t="s">
        <v>153</v>
      </c>
      <c r="L93" s="209" t="s">
        <v>1</v>
      </c>
      <c r="M93" s="209" t="s">
        <v>0</v>
      </c>
      <c r="N93" s="210" t="s">
        <v>153</v>
      </c>
      <c r="O93" s="209" t="s">
        <v>1</v>
      </c>
      <c r="P93" s="209" t="s">
        <v>0</v>
      </c>
      <c r="Q93" s="210" t="s">
        <v>153</v>
      </c>
      <c r="R93" s="209" t="s">
        <v>1</v>
      </c>
      <c r="S93" s="209" t="s">
        <v>0</v>
      </c>
      <c r="T93" s="210" t="s">
        <v>153</v>
      </c>
      <c r="U93" s="209" t="s">
        <v>1</v>
      </c>
      <c r="V93" s="209" t="s">
        <v>0</v>
      </c>
      <c r="W93" s="210" t="s">
        <v>153</v>
      </c>
      <c r="X93" s="209" t="s">
        <v>1</v>
      </c>
      <c r="Y93" s="209" t="s">
        <v>0</v>
      </c>
      <c r="Z93" s="210" t="s">
        <v>153</v>
      </c>
      <c r="AA93" s="209" t="s">
        <v>1</v>
      </c>
      <c r="AB93" s="209" t="s">
        <v>0</v>
      </c>
      <c r="AC93" s="211" t="s">
        <v>153</v>
      </c>
      <c r="AE93" s="95"/>
      <c r="AF93" s="96" t="s">
        <v>125</v>
      </c>
      <c r="AG93" s="227" t="s">
        <v>1</v>
      </c>
      <c r="AH93" s="227" t="s">
        <v>0</v>
      </c>
      <c r="AI93" s="228" t="s">
        <v>153</v>
      </c>
      <c r="AK93" s="95"/>
      <c r="AL93" s="96" t="s">
        <v>125</v>
      </c>
      <c r="AM93" s="227" t="s">
        <v>1</v>
      </c>
      <c r="AN93" s="227" t="s">
        <v>0</v>
      </c>
      <c r="AO93" s="228" t="s">
        <v>153</v>
      </c>
    </row>
    <row r="94" spans="1:41" x14ac:dyDescent="0.2">
      <c r="B94" s="205" t="s">
        <v>5</v>
      </c>
      <c r="C94" s="202"/>
      <c r="D94" s="202"/>
      <c r="E94" s="208"/>
      <c r="F94" s="202"/>
      <c r="G94" s="202"/>
      <c r="H94" s="208"/>
      <c r="I94" s="202"/>
      <c r="J94" s="202"/>
      <c r="K94" s="208"/>
      <c r="L94" s="202"/>
      <c r="M94" s="202"/>
      <c r="N94" s="208"/>
      <c r="O94" s="202"/>
      <c r="P94" s="202"/>
      <c r="Q94" s="208"/>
      <c r="R94" s="202"/>
      <c r="S94" s="202"/>
      <c r="T94" s="208"/>
      <c r="U94" s="202"/>
      <c r="V94" s="202"/>
      <c r="W94" s="208"/>
      <c r="X94" s="202"/>
      <c r="Y94" s="202"/>
      <c r="Z94" s="208"/>
      <c r="AA94" s="202"/>
      <c r="AB94" s="202"/>
      <c r="AC94" s="203"/>
      <c r="AE94" s="97"/>
      <c r="AF94" s="98" t="s">
        <v>126</v>
      </c>
      <c r="AG94" s="99" t="str">
        <f>IF(AG87&gt;0,"-", 0-AG87)</f>
        <v>-</v>
      </c>
      <c r="AH94" s="99" t="str">
        <f>IF(AH87&gt;0,"-", 0-AH87)</f>
        <v>-</v>
      </c>
      <c r="AI94" s="229" t="e">
        <f>AH94-AG94</f>
        <v>#VALUE!</v>
      </c>
      <c r="AK94" s="97"/>
      <c r="AL94" s="98" t="s">
        <v>130</v>
      </c>
      <c r="AM94" s="99" t="str">
        <f>IF(AM87&gt;0,"-", 0-AM87)</f>
        <v>-</v>
      </c>
      <c r="AN94" s="99" t="str">
        <f>IF(AN87&gt;0,"-", 0-AN87)</f>
        <v>-</v>
      </c>
      <c r="AO94" s="229" t="e">
        <f>AN94-AM94</f>
        <v>#VALUE!</v>
      </c>
    </row>
    <row r="95" spans="1:41" ht="15.75" x14ac:dyDescent="0.25">
      <c r="B95" s="206" t="s">
        <v>117</v>
      </c>
      <c r="C95" s="212"/>
      <c r="D95" s="212"/>
      <c r="E95" s="213">
        <f>D95-C95</f>
        <v>0</v>
      </c>
      <c r="F95" s="212"/>
      <c r="G95" s="212"/>
      <c r="H95" s="213">
        <f>G95-F95</f>
        <v>0</v>
      </c>
      <c r="I95" s="212"/>
      <c r="J95" s="212"/>
      <c r="K95" s="213">
        <f>J95-I95</f>
        <v>0</v>
      </c>
      <c r="L95" s="212"/>
      <c r="M95" s="212"/>
      <c r="N95" s="213">
        <f>M95-L95</f>
        <v>0</v>
      </c>
      <c r="O95" s="212"/>
      <c r="P95" s="212"/>
      <c r="Q95" s="213">
        <f>P95-O95</f>
        <v>0</v>
      </c>
      <c r="R95" s="212">
        <v>65000</v>
      </c>
      <c r="S95" s="212"/>
      <c r="T95" s="213">
        <f>S95-R95</f>
        <v>-65000</v>
      </c>
      <c r="U95" s="212"/>
      <c r="V95" s="212"/>
      <c r="W95" s="213">
        <f>V95-U95</f>
        <v>0</v>
      </c>
      <c r="X95" s="212"/>
      <c r="Y95" s="212"/>
      <c r="Z95" s="213">
        <f>Y95-X95</f>
        <v>0</v>
      </c>
      <c r="AA95" s="212"/>
      <c r="AB95" s="212"/>
      <c r="AC95" s="214">
        <f>AB95-AA95</f>
        <v>0</v>
      </c>
      <c r="AE95" s="97"/>
      <c r="AF95" s="231" t="s">
        <v>127</v>
      </c>
      <c r="AG95" s="232" t="str">
        <f>IF(OR(C87&lt;0,F87&lt;0,I87&lt;0,L87&lt;0,O87&lt;0,R87&lt;0,U87&lt;0),0-MIN(C87,F87,I87,L87,O87,R87,U87),"-")</f>
        <v>-</v>
      </c>
      <c r="AH95" s="232" t="str">
        <f>IF(OR(D87&lt;0,G87&lt;0,J87&lt;0,M87&lt;0,P87&lt;0,S87&lt;0,V87&lt;0),0-MIN(D87,G87,J87,M87,P87,S87,V87),"-")</f>
        <v>-</v>
      </c>
      <c r="AI95" s="229" t="e">
        <f t="shared" ref="AI95:AI96" si="166">AH95-AG95</f>
        <v>#VALUE!</v>
      </c>
      <c r="AK95" s="97"/>
      <c r="AL95" s="231" t="s">
        <v>131</v>
      </c>
      <c r="AM95" s="232">
        <f>IF(OR('1-7'!AA95&gt;0,'8-14'!AA95&gt;0,'15-21'!AA95&gt;0,'22-30'!AG95&gt;0),MAX('1-7'!AA95,'8-14'!AA95,'15-21'!AA95,'22-30'!AG95),"-")</f>
        <v>100350</v>
      </c>
      <c r="AN95" s="232">
        <f>IF(OR('1-7'!AB95&gt;0,'8-14'!AB95&gt;0,'15-21'!AB95&gt;0,'22-30'!AH95&gt;0),MAX('1-7'!AB95,'8-14'!AB95,'15-21'!AB95,'22-30'!AH95),"-")</f>
        <v>0</v>
      </c>
      <c r="AO95" s="229">
        <f t="shared" ref="AO95:AO96" si="167">AN95-AM95</f>
        <v>-100350</v>
      </c>
    </row>
    <row r="96" spans="1:41" ht="16.5" thickBot="1" x14ac:dyDescent="0.3">
      <c r="B96" s="206" t="s">
        <v>118</v>
      </c>
      <c r="C96" s="212"/>
      <c r="D96" s="212"/>
      <c r="E96" s="213">
        <f t="shared" ref="E96:E103" si="168">D96-C96</f>
        <v>0</v>
      </c>
      <c r="F96" s="212"/>
      <c r="G96" s="212"/>
      <c r="H96" s="213">
        <f t="shared" ref="H96:H103" si="169">G96-F96</f>
        <v>0</v>
      </c>
      <c r="I96" s="212"/>
      <c r="J96" s="212"/>
      <c r="K96" s="213">
        <f t="shared" ref="K96:K103" si="170">J96-I96</f>
        <v>0</v>
      </c>
      <c r="L96" s="212"/>
      <c r="M96" s="212"/>
      <c r="N96" s="213">
        <f t="shared" ref="N96:N103" si="171">M96-L96</f>
        <v>0</v>
      </c>
      <c r="O96" s="212"/>
      <c r="P96" s="212"/>
      <c r="Q96" s="213">
        <f t="shared" ref="Q96:Q103" si="172">P96-O96</f>
        <v>0</v>
      </c>
      <c r="R96" s="212"/>
      <c r="S96" s="212"/>
      <c r="T96" s="213">
        <f t="shared" ref="T96:T103" si="173">S96-R96</f>
        <v>0</v>
      </c>
      <c r="U96" s="212"/>
      <c r="V96" s="212"/>
      <c r="W96" s="213">
        <f t="shared" ref="W96:W103" si="174">V96-U96</f>
        <v>0</v>
      </c>
      <c r="X96" s="212"/>
      <c r="Y96" s="212"/>
      <c r="Z96" s="213">
        <f t="shared" ref="Z96:Z98" si="175">Y96-X96</f>
        <v>0</v>
      </c>
      <c r="AA96" s="212"/>
      <c r="AB96" s="212"/>
      <c r="AC96" s="214">
        <f t="shared" ref="AC96:AC98" si="176">AB96-AA96</f>
        <v>0</v>
      </c>
      <c r="AE96" s="100"/>
      <c r="AF96" s="101" t="s">
        <v>176</v>
      </c>
      <c r="AG96" s="102">
        <f>IF(MIN(I88:I91,L88:L91,O88:O91,R88:R91,U88:U91,X88:X91,AA88:AA91)&lt;0,MIN(I88:I91,L88:L91,O88:O91,R88:R91,U88:U91,X88:X91,AA88:AA91)*-1,"-")</f>
        <v>42550</v>
      </c>
      <c r="AH96" s="102" t="str">
        <f>IF(MIN(J88:J91,M88:M91,P88:P91,S88:S91,V88:V91,Y88:Y91,AB88:AB91)&lt;0,MIN(J88:J91,M88:M91,P88:P91,S88:S91,V88:V91,Y88:Y91,AB88:AB91)*-1,"-")</f>
        <v>-</v>
      </c>
      <c r="AI96" s="230" t="e">
        <f t="shared" si="166"/>
        <v>#VALUE!</v>
      </c>
      <c r="AK96" s="100"/>
      <c r="AL96" s="101" t="s">
        <v>176</v>
      </c>
      <c r="AM96" s="102">
        <f>IF(OR('1-7'!AA96&gt;0,'8-14'!AA96&gt;0,'15-21'!AA96&gt;0,'22-30'!AG96&gt;0),MAX('1-7'!AA96,'8-14'!AA96,'15-21'!AA96,'22-30'!AG96),"-")</f>
        <v>113350</v>
      </c>
      <c r="AN96" s="102">
        <f>IF(OR('1-7'!AB96&gt;0,'8-14'!AB96&gt;0,'15-21'!AB96&gt;0,'22-30'!AH96&gt;0),MAX('1-7'!AB96,'8-14'!AB96,'15-21'!AB96,'22-30'!AH96),"-")</f>
        <v>1750</v>
      </c>
      <c r="AO96" s="230">
        <f t="shared" si="167"/>
        <v>-111600</v>
      </c>
    </row>
    <row r="97" spans="2:38" x14ac:dyDescent="0.2">
      <c r="B97" s="206" t="s">
        <v>119</v>
      </c>
      <c r="C97" s="212"/>
      <c r="D97" s="212"/>
      <c r="E97" s="213">
        <f t="shared" si="168"/>
        <v>0</v>
      </c>
      <c r="F97" s="212"/>
      <c r="G97" s="212"/>
      <c r="H97" s="213">
        <f t="shared" si="169"/>
        <v>0</v>
      </c>
      <c r="I97" s="212"/>
      <c r="J97" s="212"/>
      <c r="K97" s="213">
        <f t="shared" si="170"/>
        <v>0</v>
      </c>
      <c r="L97" s="212"/>
      <c r="M97" s="212"/>
      <c r="N97" s="213">
        <f t="shared" si="171"/>
        <v>0</v>
      </c>
      <c r="O97" s="212"/>
      <c r="P97" s="212"/>
      <c r="Q97" s="213">
        <f t="shared" si="172"/>
        <v>0</v>
      </c>
      <c r="R97" s="212"/>
      <c r="S97" s="212"/>
      <c r="T97" s="213">
        <f t="shared" si="173"/>
        <v>0</v>
      </c>
      <c r="U97" s="212"/>
      <c r="V97" s="212"/>
      <c r="W97" s="213">
        <f t="shared" si="174"/>
        <v>0</v>
      </c>
      <c r="X97" s="212"/>
      <c r="Y97" s="212"/>
      <c r="Z97" s="213">
        <f t="shared" si="175"/>
        <v>0</v>
      </c>
      <c r="AA97" s="212"/>
      <c r="AB97" s="212"/>
      <c r="AC97" s="214">
        <f t="shared" si="176"/>
        <v>0</v>
      </c>
      <c r="AF97" s="52" t="s">
        <v>128</v>
      </c>
      <c r="AL97" s="52" t="s">
        <v>134</v>
      </c>
    </row>
    <row r="98" spans="2:38" x14ac:dyDescent="0.2">
      <c r="B98" s="206" t="s">
        <v>120</v>
      </c>
      <c r="C98" s="212"/>
      <c r="D98" s="212"/>
      <c r="E98" s="213">
        <f t="shared" si="168"/>
        <v>0</v>
      </c>
      <c r="F98" s="212"/>
      <c r="G98" s="212"/>
      <c r="H98" s="213">
        <f t="shared" si="169"/>
        <v>0</v>
      </c>
      <c r="I98" s="212"/>
      <c r="J98" s="212"/>
      <c r="K98" s="213">
        <f t="shared" si="170"/>
        <v>0</v>
      </c>
      <c r="L98" s="212"/>
      <c r="M98" s="212"/>
      <c r="N98" s="213">
        <f t="shared" si="171"/>
        <v>0</v>
      </c>
      <c r="O98" s="212"/>
      <c r="P98" s="212"/>
      <c r="Q98" s="213">
        <f t="shared" si="172"/>
        <v>0</v>
      </c>
      <c r="R98" s="212"/>
      <c r="S98" s="212"/>
      <c r="T98" s="213">
        <f t="shared" si="173"/>
        <v>0</v>
      </c>
      <c r="U98" s="212"/>
      <c r="V98" s="212"/>
      <c r="W98" s="213">
        <f t="shared" si="174"/>
        <v>0</v>
      </c>
      <c r="X98" s="212"/>
      <c r="Y98" s="212"/>
      <c r="Z98" s="213">
        <f t="shared" si="175"/>
        <v>0</v>
      </c>
      <c r="AA98" s="212">
        <v>2000</v>
      </c>
      <c r="AB98" s="212"/>
      <c r="AC98" s="214">
        <f t="shared" si="176"/>
        <v>-2000</v>
      </c>
    </row>
    <row r="99" spans="2:38" x14ac:dyDescent="0.2">
      <c r="B99" s="205" t="s">
        <v>4</v>
      </c>
      <c r="C99" s="215"/>
      <c r="D99" s="215"/>
      <c r="E99" s="216"/>
      <c r="F99" s="215"/>
      <c r="G99" s="215"/>
      <c r="H99" s="216"/>
      <c r="I99" s="215"/>
      <c r="J99" s="215"/>
      <c r="K99" s="216"/>
      <c r="L99" s="215"/>
      <c r="M99" s="215"/>
      <c r="N99" s="216"/>
      <c r="O99" s="215"/>
      <c r="P99" s="215"/>
      <c r="Q99" s="216"/>
      <c r="R99" s="215"/>
      <c r="S99" s="215"/>
      <c r="T99" s="216"/>
      <c r="U99" s="215"/>
      <c r="V99" s="215"/>
      <c r="W99" s="216"/>
      <c r="X99" s="215"/>
      <c r="Y99" s="215"/>
      <c r="Z99" s="216"/>
      <c r="AA99" s="215"/>
      <c r="AB99" s="215"/>
      <c r="AC99" s="217"/>
    </row>
    <row r="100" spans="2:38" x14ac:dyDescent="0.2">
      <c r="B100" s="206" t="s">
        <v>117</v>
      </c>
      <c r="C100" s="212"/>
      <c r="D100" s="212"/>
      <c r="E100" s="213">
        <f t="shared" si="168"/>
        <v>0</v>
      </c>
      <c r="F100" s="212"/>
      <c r="G100" s="212"/>
      <c r="H100" s="213">
        <f t="shared" si="169"/>
        <v>0</v>
      </c>
      <c r="I100" s="212"/>
      <c r="J100" s="212"/>
      <c r="K100" s="213">
        <f t="shared" si="170"/>
        <v>0</v>
      </c>
      <c r="L100" s="212"/>
      <c r="M100" s="212"/>
      <c r="N100" s="213">
        <f t="shared" si="171"/>
        <v>0</v>
      </c>
      <c r="O100" s="212"/>
      <c r="P100" s="212"/>
      <c r="Q100" s="213">
        <f t="shared" si="172"/>
        <v>0</v>
      </c>
      <c r="R100" s="212"/>
      <c r="S100" s="212"/>
      <c r="T100" s="213">
        <f t="shared" si="173"/>
        <v>0</v>
      </c>
      <c r="U100" s="212"/>
      <c r="V100" s="212"/>
      <c r="W100" s="213">
        <f t="shared" si="174"/>
        <v>0</v>
      </c>
      <c r="X100" s="212"/>
      <c r="Y100" s="212"/>
      <c r="Z100" s="213">
        <f t="shared" ref="Z100:Z103" si="177">Y100-X100</f>
        <v>0</v>
      </c>
      <c r="AA100" s="212">
        <v>2000</v>
      </c>
      <c r="AB100" s="212"/>
      <c r="AC100" s="214">
        <f t="shared" ref="AC100:AC103" si="178">AB100-AA100</f>
        <v>-2000</v>
      </c>
    </row>
    <row r="101" spans="2:38" x14ac:dyDescent="0.2">
      <c r="B101" s="206" t="s">
        <v>118</v>
      </c>
      <c r="C101" s="212"/>
      <c r="D101" s="212"/>
      <c r="E101" s="213">
        <f t="shared" si="168"/>
        <v>0</v>
      </c>
      <c r="F101" s="212"/>
      <c r="G101" s="212"/>
      <c r="H101" s="213">
        <f t="shared" si="169"/>
        <v>0</v>
      </c>
      <c r="I101" s="212"/>
      <c r="J101" s="212"/>
      <c r="K101" s="213">
        <f t="shared" si="170"/>
        <v>0</v>
      </c>
      <c r="L101" s="212"/>
      <c r="M101" s="212"/>
      <c r="N101" s="213">
        <f t="shared" si="171"/>
        <v>0</v>
      </c>
      <c r="O101" s="212"/>
      <c r="P101" s="212"/>
      <c r="Q101" s="213">
        <f t="shared" si="172"/>
        <v>0</v>
      </c>
      <c r="R101" s="212">
        <v>65000</v>
      </c>
      <c r="S101" s="212"/>
      <c r="T101" s="213">
        <f t="shared" si="173"/>
        <v>-65000</v>
      </c>
      <c r="U101" s="212"/>
      <c r="V101" s="212"/>
      <c r="W101" s="213">
        <f t="shared" si="174"/>
        <v>0</v>
      </c>
      <c r="X101" s="212"/>
      <c r="Y101" s="212"/>
      <c r="Z101" s="213">
        <f t="shared" si="177"/>
        <v>0</v>
      </c>
      <c r="AA101" s="212"/>
      <c r="AB101" s="212"/>
      <c r="AC101" s="214">
        <f t="shared" si="178"/>
        <v>0</v>
      </c>
    </row>
    <row r="102" spans="2:38" x14ac:dyDescent="0.2">
      <c r="B102" s="206" t="s">
        <v>119</v>
      </c>
      <c r="C102" s="212"/>
      <c r="D102" s="212"/>
      <c r="E102" s="213">
        <f t="shared" si="168"/>
        <v>0</v>
      </c>
      <c r="F102" s="212"/>
      <c r="G102" s="212"/>
      <c r="H102" s="213">
        <f t="shared" si="169"/>
        <v>0</v>
      </c>
      <c r="I102" s="212"/>
      <c r="J102" s="212"/>
      <c r="K102" s="213">
        <f t="shared" si="170"/>
        <v>0</v>
      </c>
      <c r="L102" s="212"/>
      <c r="M102" s="212"/>
      <c r="N102" s="213">
        <f t="shared" si="171"/>
        <v>0</v>
      </c>
      <c r="O102" s="212"/>
      <c r="P102" s="212"/>
      <c r="Q102" s="213">
        <f t="shared" si="172"/>
        <v>0</v>
      </c>
      <c r="R102" s="212"/>
      <c r="S102" s="212"/>
      <c r="T102" s="213">
        <f t="shared" si="173"/>
        <v>0</v>
      </c>
      <c r="U102" s="212"/>
      <c r="V102" s="212"/>
      <c r="W102" s="213">
        <f t="shared" si="174"/>
        <v>0</v>
      </c>
      <c r="X102" s="212"/>
      <c r="Y102" s="212"/>
      <c r="Z102" s="213">
        <f t="shared" si="177"/>
        <v>0</v>
      </c>
      <c r="AA102" s="212"/>
      <c r="AB102" s="212"/>
      <c r="AC102" s="214">
        <f t="shared" si="178"/>
        <v>0</v>
      </c>
    </row>
    <row r="103" spans="2:38" ht="13.5" thickBot="1" x14ac:dyDescent="0.25">
      <c r="B103" s="207" t="s">
        <v>120</v>
      </c>
      <c r="C103" s="218"/>
      <c r="D103" s="218"/>
      <c r="E103" s="219">
        <f t="shared" si="168"/>
        <v>0</v>
      </c>
      <c r="F103" s="218"/>
      <c r="G103" s="218"/>
      <c r="H103" s="219">
        <f t="shared" si="169"/>
        <v>0</v>
      </c>
      <c r="I103" s="218"/>
      <c r="J103" s="218"/>
      <c r="K103" s="219">
        <f t="shared" si="170"/>
        <v>0</v>
      </c>
      <c r="L103" s="218"/>
      <c r="M103" s="218"/>
      <c r="N103" s="219">
        <f t="shared" si="171"/>
        <v>0</v>
      </c>
      <c r="O103" s="218"/>
      <c r="P103" s="218"/>
      <c r="Q103" s="219">
        <f t="shared" si="172"/>
        <v>0</v>
      </c>
      <c r="R103" s="218"/>
      <c r="S103" s="218"/>
      <c r="T103" s="219">
        <f t="shared" si="173"/>
        <v>0</v>
      </c>
      <c r="U103" s="218"/>
      <c r="V103" s="218"/>
      <c r="W103" s="219">
        <f t="shared" si="174"/>
        <v>0</v>
      </c>
      <c r="X103" s="218"/>
      <c r="Y103" s="218"/>
      <c r="Z103" s="219">
        <f t="shared" si="177"/>
        <v>0</v>
      </c>
      <c r="AA103" s="218"/>
      <c r="AB103" s="218"/>
      <c r="AC103" s="220">
        <f t="shared" si="178"/>
        <v>0</v>
      </c>
    </row>
  </sheetData>
  <mergeCells count="14">
    <mergeCell ref="AG2:AH2"/>
    <mergeCell ref="X2:Y2"/>
    <mergeCell ref="AA2:AB2"/>
    <mergeCell ref="AL1:AL2"/>
    <mergeCell ref="AM2:AN2"/>
    <mergeCell ref="B1:B2"/>
    <mergeCell ref="AF1:AF2"/>
    <mergeCell ref="C2:D2"/>
    <mergeCell ref="F2:G2"/>
    <mergeCell ref="I2:J2"/>
    <mergeCell ref="L2:M2"/>
    <mergeCell ref="O2:P2"/>
    <mergeCell ref="R2:S2"/>
    <mergeCell ref="U2:V2"/>
  </mergeCells>
  <conditionalFormatting sqref="C87:AC91">
    <cfRule type="cellIs" dxfId="1098" priority="1099" operator="lessThan">
      <formula>0</formula>
    </cfRule>
  </conditionalFormatting>
  <conditionalFormatting sqref="E87:E91">
    <cfRule type="cellIs" dxfId="1097" priority="1098" operator="lessThan">
      <formula>0</formula>
    </cfRule>
  </conditionalFormatting>
  <conditionalFormatting sqref="E87:E91">
    <cfRule type="cellIs" dxfId="1096" priority="1097" operator="lessThan">
      <formula>0</formula>
    </cfRule>
  </conditionalFormatting>
  <conditionalFormatting sqref="E87:E91">
    <cfRule type="cellIs" dxfId="1095" priority="1096" operator="lessThan">
      <formula>0</formula>
    </cfRule>
  </conditionalFormatting>
  <conditionalFormatting sqref="E87:E91">
    <cfRule type="cellIs" dxfId="1094" priority="1093" operator="greaterThan">
      <formula>0</formula>
    </cfRule>
    <cfRule type="cellIs" dxfId="1093" priority="1094" operator="lessThan">
      <formula>0</formula>
    </cfRule>
    <cfRule type="cellIs" dxfId="1092" priority="1095" operator="lessThan">
      <formula>0</formula>
    </cfRule>
  </conditionalFormatting>
  <conditionalFormatting sqref="E82:E86">
    <cfRule type="cellIs" dxfId="1091" priority="1090" operator="greaterThan">
      <formula>0</formula>
    </cfRule>
    <cfRule type="cellIs" dxfId="1090" priority="1091" operator="lessThan">
      <formula>$E$83</formula>
    </cfRule>
    <cfRule type="cellIs" dxfId="1089" priority="1092" operator="lessThan">
      <formula>-32000</formula>
    </cfRule>
  </conditionalFormatting>
  <conditionalFormatting sqref="E84:E86">
    <cfRule type="cellIs" dxfId="1088" priority="1088" operator="lessThan">
      <formula>0</formula>
    </cfRule>
    <cfRule type="cellIs" dxfId="1087" priority="1089" operator="lessThan">
      <formula>$E$85</formula>
    </cfRule>
  </conditionalFormatting>
  <conditionalFormatting sqref="E78:E81">
    <cfRule type="cellIs" dxfId="1086" priority="1086" operator="lessThan">
      <formula>0</formula>
    </cfRule>
    <cfRule type="cellIs" dxfId="1085" priority="1087" operator="greaterThan">
      <formula>0</formula>
    </cfRule>
  </conditionalFormatting>
  <conditionalFormatting sqref="E70:E77">
    <cfRule type="cellIs" dxfId="1084" priority="1084" operator="lessThan">
      <formula>0</formula>
    </cfRule>
    <cfRule type="cellIs" dxfId="1083" priority="1085" operator="greaterThan">
      <formula>0</formula>
    </cfRule>
  </conditionalFormatting>
  <conditionalFormatting sqref="E63:E68">
    <cfRule type="cellIs" dxfId="1082" priority="1081" operator="lessThan">
      <formula>0</formula>
    </cfRule>
    <cfRule type="cellIs" dxfId="1081" priority="1082" operator="lessThan">
      <formula>0</formula>
    </cfRule>
    <cfRule type="cellIs" dxfId="1080" priority="1083" operator="greaterThan">
      <formula>0</formula>
    </cfRule>
  </conditionalFormatting>
  <conditionalFormatting sqref="E58:E59">
    <cfRule type="cellIs" dxfId="1079" priority="1079" operator="greaterThan">
      <formula>0</formula>
    </cfRule>
    <cfRule type="cellIs" dxfId="1078" priority="1080" operator="lessThan">
      <formula>0</formula>
    </cfRule>
  </conditionalFormatting>
  <conditionalFormatting sqref="E51:E57">
    <cfRule type="cellIs" dxfId="1077" priority="1077" operator="lessThan">
      <formula>0</formula>
    </cfRule>
    <cfRule type="cellIs" dxfId="1076" priority="1078" operator="greaterThan">
      <formula>0</formula>
    </cfRule>
  </conditionalFormatting>
  <conditionalFormatting sqref="E41:E49">
    <cfRule type="cellIs" dxfId="1075" priority="1075" operator="lessThan">
      <formula>0</formula>
    </cfRule>
    <cfRule type="cellIs" dxfId="1074" priority="1076" operator="greaterThan">
      <formula>0</formula>
    </cfRule>
  </conditionalFormatting>
  <conditionalFormatting sqref="E37">
    <cfRule type="cellIs" dxfId="1073" priority="1073" operator="lessThan">
      <formula>0</formula>
    </cfRule>
    <cfRule type="cellIs" dxfId="1072" priority="1074" operator="greaterThan">
      <formula>0</formula>
    </cfRule>
  </conditionalFormatting>
  <conditionalFormatting sqref="E17:E36">
    <cfRule type="cellIs" dxfId="1071" priority="1071" operator="lessThan">
      <formula>0</formula>
    </cfRule>
    <cfRule type="cellIs" dxfId="1070" priority="1072" operator="greaterThan">
      <formula>0</formula>
    </cfRule>
  </conditionalFormatting>
  <conditionalFormatting sqref="E6:E15">
    <cfRule type="cellIs" dxfId="1069" priority="1069" operator="greaterThan">
      <formula>0</formula>
    </cfRule>
    <cfRule type="cellIs" dxfId="1068" priority="1070" operator="lessThan">
      <formula>0</formula>
    </cfRule>
  </conditionalFormatting>
  <conditionalFormatting sqref="H87:H91">
    <cfRule type="cellIs" dxfId="1067" priority="1068" operator="lessThan">
      <formula>0</formula>
    </cfRule>
  </conditionalFormatting>
  <conditionalFormatting sqref="H87:H91">
    <cfRule type="cellIs" dxfId="1066" priority="1067" operator="lessThan">
      <formula>0</formula>
    </cfRule>
  </conditionalFormatting>
  <conditionalFormatting sqref="H87:H91">
    <cfRule type="cellIs" dxfId="1065" priority="1066" operator="lessThan">
      <formula>0</formula>
    </cfRule>
  </conditionalFormatting>
  <conditionalFormatting sqref="H87:H91">
    <cfRule type="cellIs" dxfId="1064" priority="1063" operator="greaterThan">
      <formula>0</formula>
    </cfRule>
    <cfRule type="cellIs" dxfId="1063" priority="1064" operator="lessThan">
      <formula>0</formula>
    </cfRule>
    <cfRule type="cellIs" dxfId="1062" priority="1065" operator="lessThan">
      <formula>0</formula>
    </cfRule>
  </conditionalFormatting>
  <conditionalFormatting sqref="H82:H86">
    <cfRule type="cellIs" dxfId="1061" priority="1060" operator="greaterThan">
      <formula>0</formula>
    </cfRule>
    <cfRule type="cellIs" dxfId="1060" priority="1061" operator="lessThan">
      <formula>$E$83</formula>
    </cfRule>
    <cfRule type="cellIs" dxfId="1059" priority="1062" operator="lessThan">
      <formula>-32000</formula>
    </cfRule>
  </conditionalFormatting>
  <conditionalFormatting sqref="H84:H86">
    <cfRule type="cellIs" dxfId="1058" priority="1058" operator="lessThan">
      <formula>0</formula>
    </cfRule>
    <cfRule type="cellIs" dxfId="1057" priority="1059" operator="lessThan">
      <formula>$E$85</formula>
    </cfRule>
  </conditionalFormatting>
  <conditionalFormatting sqref="H78:H81">
    <cfRule type="cellIs" dxfId="1056" priority="1056" operator="lessThan">
      <formula>0</formula>
    </cfRule>
    <cfRule type="cellIs" dxfId="1055" priority="1057" operator="greaterThan">
      <formula>0</formula>
    </cfRule>
  </conditionalFormatting>
  <conditionalFormatting sqref="H70:H77">
    <cfRule type="cellIs" dxfId="1054" priority="1054" operator="lessThan">
      <formula>0</formula>
    </cfRule>
    <cfRule type="cellIs" dxfId="1053" priority="1055" operator="greaterThan">
      <formula>0</formula>
    </cfRule>
  </conditionalFormatting>
  <conditionalFormatting sqref="H63:H68">
    <cfRule type="cellIs" dxfId="1052" priority="1051" operator="lessThan">
      <formula>0</formula>
    </cfRule>
    <cfRule type="cellIs" dxfId="1051" priority="1052" operator="lessThan">
      <formula>0</formula>
    </cfRule>
    <cfRule type="cellIs" dxfId="1050" priority="1053" operator="greaterThan">
      <formula>0</formula>
    </cfRule>
  </conditionalFormatting>
  <conditionalFormatting sqref="H58:H59">
    <cfRule type="cellIs" dxfId="1049" priority="1049" operator="greaterThan">
      <formula>0</formula>
    </cfRule>
    <cfRule type="cellIs" dxfId="1048" priority="1050" operator="lessThan">
      <formula>0</formula>
    </cfRule>
  </conditionalFormatting>
  <conditionalFormatting sqref="H51:H57">
    <cfRule type="cellIs" dxfId="1047" priority="1047" operator="lessThan">
      <formula>0</formula>
    </cfRule>
    <cfRule type="cellIs" dxfId="1046" priority="1048" operator="greaterThan">
      <formula>0</formula>
    </cfRule>
  </conditionalFormatting>
  <conditionalFormatting sqref="H41:H49">
    <cfRule type="cellIs" dxfId="1045" priority="1045" operator="lessThan">
      <formula>0</formula>
    </cfRule>
    <cfRule type="cellIs" dxfId="1044" priority="1046" operator="greaterThan">
      <formula>0</formula>
    </cfRule>
  </conditionalFormatting>
  <conditionalFormatting sqref="H37">
    <cfRule type="cellIs" dxfId="1043" priority="1043" operator="lessThan">
      <formula>0</formula>
    </cfRule>
    <cfRule type="cellIs" dxfId="1042" priority="1044" operator="greaterThan">
      <formula>0</formula>
    </cfRule>
  </conditionalFormatting>
  <conditionalFormatting sqref="H17:H36">
    <cfRule type="cellIs" dxfId="1041" priority="1041" operator="lessThan">
      <formula>0</formula>
    </cfRule>
    <cfRule type="cellIs" dxfId="1040" priority="1042" operator="greaterThan">
      <formula>0</formula>
    </cfRule>
  </conditionalFormatting>
  <conditionalFormatting sqref="H6:H15">
    <cfRule type="cellIs" dxfId="1039" priority="1039" operator="greaterThan">
      <formula>0</formula>
    </cfRule>
    <cfRule type="cellIs" dxfId="1038" priority="1040" operator="lessThan">
      <formula>0</formula>
    </cfRule>
  </conditionalFormatting>
  <conditionalFormatting sqref="K87:K91">
    <cfRule type="cellIs" dxfId="1037" priority="1038" operator="lessThan">
      <formula>0</formula>
    </cfRule>
  </conditionalFormatting>
  <conditionalFormatting sqref="K87:K91">
    <cfRule type="cellIs" dxfId="1036" priority="1037" operator="lessThan">
      <formula>0</formula>
    </cfRule>
  </conditionalFormatting>
  <conditionalFormatting sqref="K87:K91">
    <cfRule type="cellIs" dxfId="1035" priority="1036" operator="lessThan">
      <formula>0</formula>
    </cfRule>
  </conditionalFormatting>
  <conditionalFormatting sqref="K87:K91">
    <cfRule type="cellIs" dxfId="1034" priority="1033" operator="greaterThan">
      <formula>0</formula>
    </cfRule>
    <cfRule type="cellIs" dxfId="1033" priority="1034" operator="lessThan">
      <formula>0</formula>
    </cfRule>
    <cfRule type="cellIs" dxfId="1032" priority="1035" operator="lessThan">
      <formula>0</formula>
    </cfRule>
  </conditionalFormatting>
  <conditionalFormatting sqref="K82:K86">
    <cfRule type="cellIs" dxfId="1031" priority="1030" operator="greaterThan">
      <formula>0</formula>
    </cfRule>
    <cfRule type="cellIs" dxfId="1030" priority="1031" operator="lessThan">
      <formula>$E$83</formula>
    </cfRule>
    <cfRule type="cellIs" dxfId="1029" priority="1032" operator="lessThan">
      <formula>-32000</formula>
    </cfRule>
  </conditionalFormatting>
  <conditionalFormatting sqref="K84:K86">
    <cfRule type="cellIs" dxfId="1028" priority="1028" operator="lessThan">
      <formula>0</formula>
    </cfRule>
    <cfRule type="cellIs" dxfId="1027" priority="1029" operator="lessThan">
      <formula>$E$85</formula>
    </cfRule>
  </conditionalFormatting>
  <conditionalFormatting sqref="K78:K81">
    <cfRule type="cellIs" dxfId="1026" priority="1026" operator="lessThan">
      <formula>0</formula>
    </cfRule>
    <cfRule type="cellIs" dxfId="1025" priority="1027" operator="greaterThan">
      <formula>0</formula>
    </cfRule>
  </conditionalFormatting>
  <conditionalFormatting sqref="K70:K77">
    <cfRule type="cellIs" dxfId="1024" priority="1024" operator="lessThan">
      <formula>0</formula>
    </cfRule>
    <cfRule type="cellIs" dxfId="1023" priority="1025" operator="greaterThan">
      <formula>0</formula>
    </cfRule>
  </conditionalFormatting>
  <conditionalFormatting sqref="K63:K68">
    <cfRule type="cellIs" dxfId="1022" priority="1021" operator="lessThan">
      <formula>0</formula>
    </cfRule>
    <cfRule type="cellIs" dxfId="1021" priority="1022" operator="lessThan">
      <formula>0</formula>
    </cfRule>
    <cfRule type="cellIs" dxfId="1020" priority="1023" operator="greaterThan">
      <formula>0</formula>
    </cfRule>
  </conditionalFormatting>
  <conditionalFormatting sqref="K58:K59">
    <cfRule type="cellIs" dxfId="1019" priority="1019" operator="greaterThan">
      <formula>0</formula>
    </cfRule>
    <cfRule type="cellIs" dxfId="1018" priority="1020" operator="lessThan">
      <formula>0</formula>
    </cfRule>
  </conditionalFormatting>
  <conditionalFormatting sqref="K51:K57">
    <cfRule type="cellIs" dxfId="1017" priority="1017" operator="lessThan">
      <formula>0</formula>
    </cfRule>
    <cfRule type="cellIs" dxfId="1016" priority="1018" operator="greaterThan">
      <formula>0</formula>
    </cfRule>
  </conditionalFormatting>
  <conditionalFormatting sqref="K41:K49">
    <cfRule type="cellIs" dxfId="1015" priority="1015" operator="lessThan">
      <formula>0</formula>
    </cfRule>
    <cfRule type="cellIs" dxfId="1014" priority="1016" operator="greaterThan">
      <formula>0</formula>
    </cfRule>
  </conditionalFormatting>
  <conditionalFormatting sqref="K37">
    <cfRule type="cellIs" dxfId="1013" priority="1013" operator="lessThan">
      <formula>0</formula>
    </cfRule>
    <cfRule type="cellIs" dxfId="1012" priority="1014" operator="greaterThan">
      <formula>0</formula>
    </cfRule>
  </conditionalFormatting>
  <conditionalFormatting sqref="K17:K36">
    <cfRule type="cellIs" dxfId="1011" priority="1011" operator="lessThan">
      <formula>0</formula>
    </cfRule>
    <cfRule type="cellIs" dxfId="1010" priority="1012" operator="greaterThan">
      <formula>0</formula>
    </cfRule>
  </conditionalFormatting>
  <conditionalFormatting sqref="K6:K15">
    <cfRule type="cellIs" dxfId="1009" priority="1009" operator="greaterThan">
      <formula>0</formula>
    </cfRule>
    <cfRule type="cellIs" dxfId="1008" priority="1010" operator="lessThan">
      <formula>0</formula>
    </cfRule>
  </conditionalFormatting>
  <conditionalFormatting sqref="N87:N91">
    <cfRule type="cellIs" dxfId="1007" priority="1008" operator="lessThan">
      <formula>0</formula>
    </cfRule>
  </conditionalFormatting>
  <conditionalFormatting sqref="N87:N91">
    <cfRule type="cellIs" dxfId="1006" priority="1007" operator="lessThan">
      <formula>0</formula>
    </cfRule>
  </conditionalFormatting>
  <conditionalFormatting sqref="N87:N91">
    <cfRule type="cellIs" dxfId="1005" priority="1006" operator="lessThan">
      <formula>0</formula>
    </cfRule>
  </conditionalFormatting>
  <conditionalFormatting sqref="N87:N91">
    <cfRule type="cellIs" dxfId="1004" priority="1003" operator="greaterThan">
      <formula>0</formula>
    </cfRule>
    <cfRule type="cellIs" dxfId="1003" priority="1004" operator="lessThan">
      <formula>0</formula>
    </cfRule>
    <cfRule type="cellIs" dxfId="1002" priority="1005" operator="lessThan">
      <formula>0</formula>
    </cfRule>
  </conditionalFormatting>
  <conditionalFormatting sqref="N82:N86">
    <cfRule type="cellIs" dxfId="1001" priority="1000" operator="greaterThan">
      <formula>0</formula>
    </cfRule>
    <cfRule type="cellIs" dxfId="1000" priority="1001" operator="lessThan">
      <formula>$E$83</formula>
    </cfRule>
    <cfRule type="cellIs" dxfId="999" priority="1002" operator="lessThan">
      <formula>-32000</formula>
    </cfRule>
  </conditionalFormatting>
  <conditionalFormatting sqref="N84:N86">
    <cfRule type="cellIs" dxfId="998" priority="998" operator="lessThan">
      <formula>0</formula>
    </cfRule>
    <cfRule type="cellIs" dxfId="997" priority="999" operator="lessThan">
      <formula>$E$85</formula>
    </cfRule>
  </conditionalFormatting>
  <conditionalFormatting sqref="N78:N81">
    <cfRule type="cellIs" dxfId="996" priority="996" operator="lessThan">
      <formula>0</formula>
    </cfRule>
    <cfRule type="cellIs" dxfId="995" priority="997" operator="greaterThan">
      <formula>0</formula>
    </cfRule>
  </conditionalFormatting>
  <conditionalFormatting sqref="N70:N77">
    <cfRule type="cellIs" dxfId="994" priority="994" operator="lessThan">
      <formula>0</formula>
    </cfRule>
    <cfRule type="cellIs" dxfId="993" priority="995" operator="greaterThan">
      <formula>0</formula>
    </cfRule>
  </conditionalFormatting>
  <conditionalFormatting sqref="N63:N68">
    <cfRule type="cellIs" dxfId="992" priority="991" operator="lessThan">
      <formula>0</formula>
    </cfRule>
    <cfRule type="cellIs" dxfId="991" priority="992" operator="lessThan">
      <formula>0</formula>
    </cfRule>
    <cfRule type="cellIs" dxfId="990" priority="993" operator="greaterThan">
      <formula>0</formula>
    </cfRule>
  </conditionalFormatting>
  <conditionalFormatting sqref="N58:N59">
    <cfRule type="cellIs" dxfId="989" priority="989" operator="greaterThan">
      <formula>0</formula>
    </cfRule>
    <cfRule type="cellIs" dxfId="988" priority="990" operator="lessThan">
      <formula>0</formula>
    </cfRule>
  </conditionalFormatting>
  <conditionalFormatting sqref="N51:N57">
    <cfRule type="cellIs" dxfId="987" priority="987" operator="lessThan">
      <formula>0</formula>
    </cfRule>
    <cfRule type="cellIs" dxfId="986" priority="988" operator="greaterThan">
      <formula>0</formula>
    </cfRule>
  </conditionalFormatting>
  <conditionalFormatting sqref="N41:N49">
    <cfRule type="cellIs" dxfId="985" priority="985" operator="lessThan">
      <formula>0</formula>
    </cfRule>
    <cfRule type="cellIs" dxfId="984" priority="986" operator="greaterThan">
      <formula>0</formula>
    </cfRule>
  </conditionalFormatting>
  <conditionalFormatting sqref="N37">
    <cfRule type="cellIs" dxfId="983" priority="983" operator="lessThan">
      <formula>0</formula>
    </cfRule>
    <cfRule type="cellIs" dxfId="982" priority="984" operator="greaterThan">
      <formula>0</formula>
    </cfRule>
  </conditionalFormatting>
  <conditionalFormatting sqref="N17:N36">
    <cfRule type="cellIs" dxfId="981" priority="981" operator="lessThan">
      <formula>0</formula>
    </cfRule>
    <cfRule type="cellIs" dxfId="980" priority="982" operator="greaterThan">
      <formula>0</formula>
    </cfRule>
  </conditionalFormatting>
  <conditionalFormatting sqref="N6:N15">
    <cfRule type="cellIs" dxfId="979" priority="979" operator="greaterThan">
      <formula>0</formula>
    </cfRule>
    <cfRule type="cellIs" dxfId="978" priority="980" operator="lessThan">
      <formula>0</formula>
    </cfRule>
  </conditionalFormatting>
  <conditionalFormatting sqref="Q87:Q91">
    <cfRule type="cellIs" dxfId="977" priority="978" operator="lessThan">
      <formula>0</formula>
    </cfRule>
  </conditionalFormatting>
  <conditionalFormatting sqref="Q87:Q91">
    <cfRule type="cellIs" dxfId="976" priority="977" operator="lessThan">
      <formula>0</formula>
    </cfRule>
  </conditionalFormatting>
  <conditionalFormatting sqref="Q87:Q91">
    <cfRule type="cellIs" dxfId="975" priority="976" operator="lessThan">
      <formula>0</formula>
    </cfRule>
  </conditionalFormatting>
  <conditionalFormatting sqref="Q87:Q91">
    <cfRule type="cellIs" dxfId="974" priority="973" operator="greaterThan">
      <formula>0</formula>
    </cfRule>
    <cfRule type="cellIs" dxfId="973" priority="974" operator="lessThan">
      <formula>0</formula>
    </cfRule>
    <cfRule type="cellIs" dxfId="972" priority="975" operator="lessThan">
      <formula>0</formula>
    </cfRule>
  </conditionalFormatting>
  <conditionalFormatting sqref="Q82:Q86">
    <cfRule type="cellIs" dxfId="971" priority="970" operator="greaterThan">
      <formula>0</formula>
    </cfRule>
    <cfRule type="cellIs" dxfId="970" priority="971" operator="lessThan">
      <formula>$E$83</formula>
    </cfRule>
    <cfRule type="cellIs" dxfId="969" priority="972" operator="lessThan">
      <formula>-32000</formula>
    </cfRule>
  </conditionalFormatting>
  <conditionalFormatting sqref="Q84:Q86">
    <cfRule type="cellIs" dxfId="968" priority="968" operator="lessThan">
      <formula>0</formula>
    </cfRule>
    <cfRule type="cellIs" dxfId="967" priority="969" operator="lessThan">
      <formula>$E$85</formula>
    </cfRule>
  </conditionalFormatting>
  <conditionalFormatting sqref="Q78:Q81">
    <cfRule type="cellIs" dxfId="966" priority="966" operator="lessThan">
      <formula>0</formula>
    </cfRule>
    <cfRule type="cellIs" dxfId="965" priority="967" operator="greaterThan">
      <formula>0</formula>
    </cfRule>
  </conditionalFormatting>
  <conditionalFormatting sqref="Q70:Q77">
    <cfRule type="cellIs" dxfId="964" priority="964" operator="lessThan">
      <formula>0</formula>
    </cfRule>
    <cfRule type="cellIs" dxfId="963" priority="965" operator="greaterThan">
      <formula>0</formula>
    </cfRule>
  </conditionalFormatting>
  <conditionalFormatting sqref="Q63:Q68">
    <cfRule type="cellIs" dxfId="962" priority="961" operator="lessThan">
      <formula>0</formula>
    </cfRule>
    <cfRule type="cellIs" dxfId="961" priority="962" operator="lessThan">
      <formula>0</formula>
    </cfRule>
    <cfRule type="cellIs" dxfId="960" priority="963" operator="greaterThan">
      <formula>0</formula>
    </cfRule>
  </conditionalFormatting>
  <conditionalFormatting sqref="Q58:Q59">
    <cfRule type="cellIs" dxfId="959" priority="959" operator="greaterThan">
      <formula>0</formula>
    </cfRule>
    <cfRule type="cellIs" dxfId="958" priority="960" operator="lessThan">
      <formula>0</formula>
    </cfRule>
  </conditionalFormatting>
  <conditionalFormatting sqref="Q51:Q57">
    <cfRule type="cellIs" dxfId="957" priority="957" operator="lessThan">
      <formula>0</formula>
    </cfRule>
    <cfRule type="cellIs" dxfId="956" priority="958" operator="greaterThan">
      <formula>0</formula>
    </cfRule>
  </conditionalFormatting>
  <conditionalFormatting sqref="Q41:Q49">
    <cfRule type="cellIs" dxfId="955" priority="955" operator="lessThan">
      <formula>0</formula>
    </cfRule>
    <cfRule type="cellIs" dxfId="954" priority="956" operator="greaterThan">
      <formula>0</formula>
    </cfRule>
  </conditionalFormatting>
  <conditionalFormatting sqref="Q37">
    <cfRule type="cellIs" dxfId="953" priority="953" operator="lessThan">
      <formula>0</formula>
    </cfRule>
    <cfRule type="cellIs" dxfId="952" priority="954" operator="greaterThan">
      <formula>0</formula>
    </cfRule>
  </conditionalFormatting>
  <conditionalFormatting sqref="Q17:Q36">
    <cfRule type="cellIs" dxfId="951" priority="951" operator="lessThan">
      <formula>0</formula>
    </cfRule>
    <cfRule type="cellIs" dxfId="950" priority="952" operator="greaterThan">
      <formula>0</formula>
    </cfRule>
  </conditionalFormatting>
  <conditionalFormatting sqref="Q6:Q15">
    <cfRule type="cellIs" dxfId="949" priority="949" operator="greaterThan">
      <formula>0</formula>
    </cfRule>
    <cfRule type="cellIs" dxfId="948" priority="950" operator="lessThan">
      <formula>0</formula>
    </cfRule>
  </conditionalFormatting>
  <conditionalFormatting sqref="T87:T91">
    <cfRule type="cellIs" dxfId="947" priority="948" operator="lessThan">
      <formula>0</formula>
    </cfRule>
  </conditionalFormatting>
  <conditionalFormatting sqref="T87:T91">
    <cfRule type="cellIs" dxfId="946" priority="947" operator="lessThan">
      <formula>0</formula>
    </cfRule>
  </conditionalFormatting>
  <conditionalFormatting sqref="T87:T91">
    <cfRule type="cellIs" dxfId="945" priority="946" operator="lessThan">
      <formula>0</formula>
    </cfRule>
  </conditionalFormatting>
  <conditionalFormatting sqref="T87:T91">
    <cfRule type="cellIs" dxfId="944" priority="943" operator="greaterThan">
      <formula>0</formula>
    </cfRule>
    <cfRule type="cellIs" dxfId="943" priority="944" operator="lessThan">
      <formula>0</formula>
    </cfRule>
    <cfRule type="cellIs" dxfId="942" priority="945" operator="lessThan">
      <formula>0</formula>
    </cfRule>
  </conditionalFormatting>
  <conditionalFormatting sqref="T82:T86">
    <cfRule type="cellIs" dxfId="941" priority="940" operator="greaterThan">
      <formula>0</formula>
    </cfRule>
    <cfRule type="cellIs" dxfId="940" priority="941" operator="lessThan">
      <formula>$E$83</formula>
    </cfRule>
    <cfRule type="cellIs" dxfId="939" priority="942" operator="lessThan">
      <formula>-32000</formula>
    </cfRule>
  </conditionalFormatting>
  <conditionalFormatting sqref="T84:T86">
    <cfRule type="cellIs" dxfId="938" priority="938" operator="lessThan">
      <formula>0</formula>
    </cfRule>
    <cfRule type="cellIs" dxfId="937" priority="939" operator="lessThan">
      <formula>$E$85</formula>
    </cfRule>
  </conditionalFormatting>
  <conditionalFormatting sqref="T78:T81">
    <cfRule type="cellIs" dxfId="936" priority="936" operator="lessThan">
      <formula>0</formula>
    </cfRule>
    <cfRule type="cellIs" dxfId="935" priority="937" operator="greaterThan">
      <formula>0</formula>
    </cfRule>
  </conditionalFormatting>
  <conditionalFormatting sqref="T70:T77">
    <cfRule type="cellIs" dxfId="934" priority="934" operator="lessThan">
      <formula>0</formula>
    </cfRule>
    <cfRule type="cellIs" dxfId="933" priority="935" operator="greaterThan">
      <formula>0</formula>
    </cfRule>
  </conditionalFormatting>
  <conditionalFormatting sqref="T63:T68">
    <cfRule type="cellIs" dxfId="932" priority="931" operator="lessThan">
      <formula>0</formula>
    </cfRule>
    <cfRule type="cellIs" dxfId="931" priority="932" operator="lessThan">
      <formula>0</formula>
    </cfRule>
    <cfRule type="cellIs" dxfId="930" priority="933" operator="greaterThan">
      <formula>0</formula>
    </cfRule>
  </conditionalFormatting>
  <conditionalFormatting sqref="T58:T59">
    <cfRule type="cellIs" dxfId="929" priority="929" operator="greaterThan">
      <formula>0</formula>
    </cfRule>
    <cfRule type="cellIs" dxfId="928" priority="930" operator="lessThan">
      <formula>0</formula>
    </cfRule>
  </conditionalFormatting>
  <conditionalFormatting sqref="T51:T57">
    <cfRule type="cellIs" dxfId="927" priority="927" operator="lessThan">
      <formula>0</formula>
    </cfRule>
    <cfRule type="cellIs" dxfId="926" priority="928" operator="greaterThan">
      <formula>0</formula>
    </cfRule>
  </conditionalFormatting>
  <conditionalFormatting sqref="T41:T49">
    <cfRule type="cellIs" dxfId="925" priority="925" operator="lessThan">
      <formula>0</formula>
    </cfRule>
    <cfRule type="cellIs" dxfId="924" priority="926" operator="greaterThan">
      <formula>0</formula>
    </cfRule>
  </conditionalFormatting>
  <conditionalFormatting sqref="T37">
    <cfRule type="cellIs" dxfId="923" priority="923" operator="lessThan">
      <formula>0</formula>
    </cfRule>
    <cfRule type="cellIs" dxfId="922" priority="924" operator="greaterThan">
      <formula>0</formula>
    </cfRule>
  </conditionalFormatting>
  <conditionalFormatting sqref="T17:T36">
    <cfRule type="cellIs" dxfId="921" priority="921" operator="lessThan">
      <formula>0</formula>
    </cfRule>
    <cfRule type="cellIs" dxfId="920" priority="922" operator="greaterThan">
      <formula>0</formula>
    </cfRule>
  </conditionalFormatting>
  <conditionalFormatting sqref="T6:T15">
    <cfRule type="cellIs" dxfId="919" priority="919" operator="greaterThan">
      <formula>0</formula>
    </cfRule>
    <cfRule type="cellIs" dxfId="918" priority="920" operator="lessThan">
      <formula>0</formula>
    </cfRule>
  </conditionalFormatting>
  <conditionalFormatting sqref="W87:W91">
    <cfRule type="cellIs" dxfId="917" priority="918" operator="lessThan">
      <formula>0</formula>
    </cfRule>
  </conditionalFormatting>
  <conditionalFormatting sqref="W87:W91">
    <cfRule type="cellIs" dxfId="916" priority="917" operator="lessThan">
      <formula>0</formula>
    </cfRule>
  </conditionalFormatting>
  <conditionalFormatting sqref="W87:W91">
    <cfRule type="cellIs" dxfId="915" priority="916" operator="lessThan">
      <formula>0</formula>
    </cfRule>
  </conditionalFormatting>
  <conditionalFormatting sqref="W87:W91">
    <cfRule type="cellIs" dxfId="914" priority="913" operator="greaterThan">
      <formula>0</formula>
    </cfRule>
    <cfRule type="cellIs" dxfId="913" priority="914" operator="lessThan">
      <formula>0</formula>
    </cfRule>
    <cfRule type="cellIs" dxfId="912" priority="915" operator="lessThan">
      <formula>0</formula>
    </cfRule>
  </conditionalFormatting>
  <conditionalFormatting sqref="W82:W86">
    <cfRule type="cellIs" dxfId="911" priority="910" operator="greaterThan">
      <formula>0</formula>
    </cfRule>
    <cfRule type="cellIs" dxfId="910" priority="911" operator="lessThan">
      <formula>$E$83</formula>
    </cfRule>
    <cfRule type="cellIs" dxfId="909" priority="912" operator="lessThan">
      <formula>-32000</formula>
    </cfRule>
  </conditionalFormatting>
  <conditionalFormatting sqref="W84:W86">
    <cfRule type="cellIs" dxfId="908" priority="908" operator="lessThan">
      <formula>0</formula>
    </cfRule>
    <cfRule type="cellIs" dxfId="907" priority="909" operator="lessThan">
      <formula>$E$85</formula>
    </cfRule>
  </conditionalFormatting>
  <conditionalFormatting sqref="W78:W81">
    <cfRule type="cellIs" dxfId="906" priority="906" operator="lessThan">
      <formula>0</formula>
    </cfRule>
    <cfRule type="cellIs" dxfId="905" priority="907" operator="greaterThan">
      <formula>0</formula>
    </cfRule>
  </conditionalFormatting>
  <conditionalFormatting sqref="W70:W77">
    <cfRule type="cellIs" dxfId="904" priority="904" operator="lessThan">
      <formula>0</formula>
    </cfRule>
    <cfRule type="cellIs" dxfId="903" priority="905" operator="greaterThan">
      <formula>0</formula>
    </cfRule>
  </conditionalFormatting>
  <conditionalFormatting sqref="W63:W68">
    <cfRule type="cellIs" dxfId="902" priority="901" operator="lessThan">
      <formula>0</formula>
    </cfRule>
    <cfRule type="cellIs" dxfId="901" priority="902" operator="lessThan">
      <formula>0</formula>
    </cfRule>
    <cfRule type="cellIs" dxfId="900" priority="903" operator="greaterThan">
      <formula>0</formula>
    </cfRule>
  </conditionalFormatting>
  <conditionalFormatting sqref="W58:W59">
    <cfRule type="cellIs" dxfId="899" priority="899" operator="greaterThan">
      <formula>0</formula>
    </cfRule>
    <cfRule type="cellIs" dxfId="898" priority="900" operator="lessThan">
      <formula>0</formula>
    </cfRule>
  </conditionalFormatting>
  <conditionalFormatting sqref="W51:W57">
    <cfRule type="cellIs" dxfId="897" priority="897" operator="lessThan">
      <formula>0</formula>
    </cfRule>
    <cfRule type="cellIs" dxfId="896" priority="898" operator="greaterThan">
      <formula>0</formula>
    </cfRule>
  </conditionalFormatting>
  <conditionalFormatting sqref="W41:W49">
    <cfRule type="cellIs" dxfId="895" priority="895" operator="lessThan">
      <formula>0</formula>
    </cfRule>
    <cfRule type="cellIs" dxfId="894" priority="896" operator="greaterThan">
      <formula>0</formula>
    </cfRule>
  </conditionalFormatting>
  <conditionalFormatting sqref="W37">
    <cfRule type="cellIs" dxfId="893" priority="893" operator="lessThan">
      <formula>0</formula>
    </cfRule>
    <cfRule type="cellIs" dxfId="892" priority="894" operator="greaterThan">
      <formula>0</formula>
    </cfRule>
  </conditionalFormatting>
  <conditionalFormatting sqref="W17:W36">
    <cfRule type="cellIs" dxfId="891" priority="891" operator="lessThan">
      <formula>0</formula>
    </cfRule>
    <cfRule type="cellIs" dxfId="890" priority="892" operator="greaterThan">
      <formula>0</formula>
    </cfRule>
  </conditionalFormatting>
  <conditionalFormatting sqref="W6:W15">
    <cfRule type="cellIs" dxfId="889" priority="889" operator="greaterThan">
      <formula>0</formula>
    </cfRule>
    <cfRule type="cellIs" dxfId="888" priority="890" operator="lessThan">
      <formula>0</formula>
    </cfRule>
  </conditionalFormatting>
  <conditionalFormatting sqref="Z87:Z91">
    <cfRule type="cellIs" dxfId="887" priority="888" operator="lessThan">
      <formula>0</formula>
    </cfRule>
  </conditionalFormatting>
  <conditionalFormatting sqref="Z87:Z91">
    <cfRule type="cellIs" dxfId="886" priority="887" operator="lessThan">
      <formula>0</formula>
    </cfRule>
  </conditionalFormatting>
  <conditionalFormatting sqref="Z87:Z91">
    <cfRule type="cellIs" dxfId="885" priority="886" operator="lessThan">
      <formula>0</formula>
    </cfRule>
  </conditionalFormatting>
  <conditionalFormatting sqref="Z87:Z91">
    <cfRule type="cellIs" dxfId="884" priority="883" operator="greaterThan">
      <formula>0</formula>
    </cfRule>
    <cfRule type="cellIs" dxfId="883" priority="884" operator="lessThan">
      <formula>0</formula>
    </cfRule>
    <cfRule type="cellIs" dxfId="882" priority="885" operator="lessThan">
      <formula>0</formula>
    </cfRule>
  </conditionalFormatting>
  <conditionalFormatting sqref="Z82:Z86">
    <cfRule type="cellIs" dxfId="881" priority="880" operator="greaterThan">
      <formula>0</formula>
    </cfRule>
    <cfRule type="cellIs" dxfId="880" priority="881" operator="lessThan">
      <formula>$E$83</formula>
    </cfRule>
    <cfRule type="cellIs" dxfId="879" priority="882" operator="lessThan">
      <formula>-32000</formula>
    </cfRule>
  </conditionalFormatting>
  <conditionalFormatting sqref="Z84:Z86">
    <cfRule type="cellIs" dxfId="878" priority="878" operator="lessThan">
      <formula>0</formula>
    </cfRule>
    <cfRule type="cellIs" dxfId="877" priority="879" operator="lessThan">
      <formula>$E$85</formula>
    </cfRule>
  </conditionalFormatting>
  <conditionalFormatting sqref="Z78:Z81">
    <cfRule type="cellIs" dxfId="876" priority="876" operator="lessThan">
      <formula>0</formula>
    </cfRule>
    <cfRule type="cellIs" dxfId="875" priority="877" operator="greaterThan">
      <formula>0</formula>
    </cfRule>
  </conditionalFormatting>
  <conditionalFormatting sqref="Z70:Z77">
    <cfRule type="cellIs" dxfId="874" priority="874" operator="lessThan">
      <formula>0</formula>
    </cfRule>
    <cfRule type="cellIs" dxfId="873" priority="875" operator="greaterThan">
      <formula>0</formula>
    </cfRule>
  </conditionalFormatting>
  <conditionalFormatting sqref="Z63:Z68">
    <cfRule type="cellIs" dxfId="872" priority="871" operator="lessThan">
      <formula>0</formula>
    </cfRule>
    <cfRule type="cellIs" dxfId="871" priority="872" operator="lessThan">
      <formula>0</formula>
    </cfRule>
    <cfRule type="cellIs" dxfId="870" priority="873" operator="greaterThan">
      <formula>0</formula>
    </cfRule>
  </conditionalFormatting>
  <conditionalFormatting sqref="Z58:Z59">
    <cfRule type="cellIs" dxfId="869" priority="869" operator="greaterThan">
      <formula>0</formula>
    </cfRule>
    <cfRule type="cellIs" dxfId="868" priority="870" operator="lessThan">
      <formula>0</formula>
    </cfRule>
  </conditionalFormatting>
  <conditionalFormatting sqref="Z51:Z57">
    <cfRule type="cellIs" dxfId="867" priority="867" operator="lessThan">
      <formula>0</formula>
    </cfRule>
    <cfRule type="cellIs" dxfId="866" priority="868" operator="greaterThan">
      <formula>0</formula>
    </cfRule>
  </conditionalFormatting>
  <conditionalFormatting sqref="Z41:Z49">
    <cfRule type="cellIs" dxfId="865" priority="865" operator="lessThan">
      <formula>0</formula>
    </cfRule>
    <cfRule type="cellIs" dxfId="864" priority="866" operator="greaterThan">
      <formula>0</formula>
    </cfRule>
  </conditionalFormatting>
  <conditionalFormatting sqref="Z37">
    <cfRule type="cellIs" dxfId="863" priority="863" operator="lessThan">
      <formula>0</formula>
    </cfRule>
    <cfRule type="cellIs" dxfId="862" priority="864" operator="greaterThan">
      <formula>0</formula>
    </cfRule>
  </conditionalFormatting>
  <conditionalFormatting sqref="Z17:Z36">
    <cfRule type="cellIs" dxfId="861" priority="861" operator="lessThan">
      <formula>0</formula>
    </cfRule>
    <cfRule type="cellIs" dxfId="860" priority="862" operator="greaterThan">
      <formula>0</formula>
    </cfRule>
  </conditionalFormatting>
  <conditionalFormatting sqref="Z6:Z15">
    <cfRule type="cellIs" dxfId="859" priority="859" operator="greaterThan">
      <formula>0</formula>
    </cfRule>
    <cfRule type="cellIs" dxfId="858" priority="860" operator="lessThan">
      <formula>0</formula>
    </cfRule>
  </conditionalFormatting>
  <conditionalFormatting sqref="AC87:AC91">
    <cfRule type="cellIs" dxfId="857" priority="858" operator="lessThan">
      <formula>0</formula>
    </cfRule>
  </conditionalFormatting>
  <conditionalFormatting sqref="AC87:AC91">
    <cfRule type="cellIs" dxfId="856" priority="857" operator="lessThan">
      <formula>0</formula>
    </cfRule>
  </conditionalFormatting>
  <conditionalFormatting sqref="AC87:AC91">
    <cfRule type="cellIs" dxfId="855" priority="856" operator="lessThan">
      <formula>0</formula>
    </cfRule>
  </conditionalFormatting>
  <conditionalFormatting sqref="AC87:AC91">
    <cfRule type="cellIs" dxfId="854" priority="853" operator="greaterThan">
      <formula>0</formula>
    </cfRule>
    <cfRule type="cellIs" dxfId="853" priority="854" operator="lessThan">
      <formula>0</formula>
    </cfRule>
    <cfRule type="cellIs" dxfId="852" priority="855" operator="lessThan">
      <formula>0</formula>
    </cfRule>
  </conditionalFormatting>
  <conditionalFormatting sqref="AC82:AC86">
    <cfRule type="cellIs" dxfId="851" priority="850" operator="greaterThan">
      <formula>0</formula>
    </cfRule>
    <cfRule type="cellIs" dxfId="850" priority="851" operator="lessThan">
      <formula>$E$83</formula>
    </cfRule>
    <cfRule type="cellIs" dxfId="849" priority="852" operator="lessThan">
      <formula>-32000</formula>
    </cfRule>
  </conditionalFormatting>
  <conditionalFormatting sqref="AC84:AC86">
    <cfRule type="cellIs" dxfId="848" priority="848" operator="lessThan">
      <formula>0</formula>
    </cfRule>
    <cfRule type="cellIs" dxfId="847" priority="849" operator="lessThan">
      <formula>$E$85</formula>
    </cfRule>
  </conditionalFormatting>
  <conditionalFormatting sqref="AC78:AC81">
    <cfRule type="cellIs" dxfId="846" priority="846" operator="lessThan">
      <formula>0</formula>
    </cfRule>
    <cfRule type="cellIs" dxfId="845" priority="847" operator="greaterThan">
      <formula>0</formula>
    </cfRule>
  </conditionalFormatting>
  <conditionalFormatting sqref="AC70:AC77">
    <cfRule type="cellIs" dxfId="844" priority="844" operator="lessThan">
      <formula>0</formula>
    </cfRule>
    <cfRule type="cellIs" dxfId="843" priority="845" operator="greaterThan">
      <formula>0</formula>
    </cfRule>
  </conditionalFormatting>
  <conditionalFormatting sqref="AC63:AC68">
    <cfRule type="cellIs" dxfId="842" priority="841" operator="lessThan">
      <formula>0</formula>
    </cfRule>
    <cfRule type="cellIs" dxfId="841" priority="842" operator="lessThan">
      <formula>0</formula>
    </cfRule>
    <cfRule type="cellIs" dxfId="840" priority="843" operator="greaterThan">
      <formula>0</formula>
    </cfRule>
  </conditionalFormatting>
  <conditionalFormatting sqref="AC58:AC59">
    <cfRule type="cellIs" dxfId="839" priority="839" operator="greaterThan">
      <formula>0</formula>
    </cfRule>
    <cfRule type="cellIs" dxfId="838" priority="840" operator="lessThan">
      <formula>0</formula>
    </cfRule>
  </conditionalFormatting>
  <conditionalFormatting sqref="AC51:AC57">
    <cfRule type="cellIs" dxfId="837" priority="837" operator="lessThan">
      <formula>0</formula>
    </cfRule>
    <cfRule type="cellIs" dxfId="836" priority="838" operator="greaterThan">
      <formula>0</formula>
    </cfRule>
  </conditionalFormatting>
  <conditionalFormatting sqref="AC41:AC49">
    <cfRule type="cellIs" dxfId="835" priority="835" operator="lessThan">
      <formula>0</formula>
    </cfRule>
    <cfRule type="cellIs" dxfId="834" priority="836" operator="greaterThan">
      <formula>0</formula>
    </cfRule>
  </conditionalFormatting>
  <conditionalFormatting sqref="AC37">
    <cfRule type="cellIs" dxfId="833" priority="833" operator="lessThan">
      <formula>0</formula>
    </cfRule>
    <cfRule type="cellIs" dxfId="832" priority="834" operator="greaterThan">
      <formula>0</formula>
    </cfRule>
  </conditionalFormatting>
  <conditionalFormatting sqref="AC17:AC36">
    <cfRule type="cellIs" dxfId="831" priority="831" operator="lessThan">
      <formula>0</formula>
    </cfRule>
    <cfRule type="cellIs" dxfId="830" priority="832" operator="greaterThan">
      <formula>0</formula>
    </cfRule>
  </conditionalFormatting>
  <conditionalFormatting sqref="AC6:AC15">
    <cfRule type="cellIs" dxfId="829" priority="829" operator="greaterThan">
      <formula>0</formula>
    </cfRule>
    <cfRule type="cellIs" dxfId="828" priority="830" operator="lessThan">
      <formula>0</formula>
    </cfRule>
  </conditionalFormatting>
  <conditionalFormatting sqref="AI87:AI91">
    <cfRule type="cellIs" dxfId="827" priority="828" operator="lessThan">
      <formula>0</formula>
    </cfRule>
  </conditionalFormatting>
  <conditionalFormatting sqref="AI87:AI91">
    <cfRule type="cellIs" dxfId="826" priority="827" operator="lessThan">
      <formula>0</formula>
    </cfRule>
  </conditionalFormatting>
  <conditionalFormatting sqref="AI87:AI91">
    <cfRule type="cellIs" dxfId="825" priority="826" operator="lessThan">
      <formula>0</formula>
    </cfRule>
  </conditionalFormatting>
  <conditionalFormatting sqref="AI87:AI91">
    <cfRule type="cellIs" dxfId="824" priority="823" operator="greaterThan">
      <formula>0</formula>
    </cfRule>
    <cfRule type="cellIs" dxfId="823" priority="824" operator="lessThan">
      <formula>0</formula>
    </cfRule>
    <cfRule type="cellIs" dxfId="822" priority="825" operator="lessThan">
      <formula>0</formula>
    </cfRule>
  </conditionalFormatting>
  <conditionalFormatting sqref="AI82:AI86">
    <cfRule type="cellIs" dxfId="821" priority="820" operator="greaterThan">
      <formula>0</formula>
    </cfRule>
    <cfRule type="cellIs" dxfId="820" priority="821" operator="lessThan">
      <formula>$E$83</formula>
    </cfRule>
    <cfRule type="cellIs" dxfId="819" priority="822" operator="lessThan">
      <formula>-32000</formula>
    </cfRule>
  </conditionalFormatting>
  <conditionalFormatting sqref="AI84:AI86">
    <cfRule type="cellIs" dxfId="818" priority="818" operator="lessThan">
      <formula>0</formula>
    </cfRule>
    <cfRule type="cellIs" dxfId="817" priority="819" operator="lessThan">
      <formula>$E$85</formula>
    </cfRule>
  </conditionalFormatting>
  <conditionalFormatting sqref="AI78:AI81">
    <cfRule type="cellIs" dxfId="816" priority="816" operator="lessThan">
      <formula>0</formula>
    </cfRule>
    <cfRule type="cellIs" dxfId="815" priority="817" operator="greaterThan">
      <formula>0</formula>
    </cfRule>
  </conditionalFormatting>
  <conditionalFormatting sqref="AI70:AI77">
    <cfRule type="cellIs" dxfId="814" priority="814" operator="lessThan">
      <formula>0</formula>
    </cfRule>
    <cfRule type="cellIs" dxfId="813" priority="815" operator="greaterThan">
      <formula>0</formula>
    </cfRule>
  </conditionalFormatting>
  <conditionalFormatting sqref="AI63:AI68">
    <cfRule type="cellIs" dxfId="812" priority="811" operator="lessThan">
      <formula>0</formula>
    </cfRule>
    <cfRule type="cellIs" dxfId="811" priority="812" operator="lessThan">
      <formula>0</formula>
    </cfRule>
    <cfRule type="cellIs" dxfId="810" priority="813" operator="greaterThan">
      <formula>0</formula>
    </cfRule>
  </conditionalFormatting>
  <conditionalFormatting sqref="AI58:AI59">
    <cfRule type="cellIs" dxfId="809" priority="809" operator="greaterThan">
      <formula>0</formula>
    </cfRule>
    <cfRule type="cellIs" dxfId="808" priority="810" operator="lessThan">
      <formula>0</formula>
    </cfRule>
  </conditionalFormatting>
  <conditionalFormatting sqref="AI51:AI57">
    <cfRule type="cellIs" dxfId="807" priority="807" operator="lessThan">
      <formula>0</formula>
    </cfRule>
    <cfRule type="cellIs" dxfId="806" priority="808" operator="greaterThan">
      <formula>0</formula>
    </cfRule>
  </conditionalFormatting>
  <conditionalFormatting sqref="AI41:AI49">
    <cfRule type="cellIs" dxfId="805" priority="805" operator="lessThan">
      <formula>0</formula>
    </cfRule>
    <cfRule type="cellIs" dxfId="804" priority="806" operator="greaterThan">
      <formula>0</formula>
    </cfRule>
  </conditionalFormatting>
  <conditionalFormatting sqref="AI37">
    <cfRule type="cellIs" dxfId="803" priority="803" operator="lessThan">
      <formula>0</formula>
    </cfRule>
    <cfRule type="cellIs" dxfId="802" priority="804" operator="greaterThan">
      <formula>0</formula>
    </cfRule>
  </conditionalFormatting>
  <conditionalFormatting sqref="AI17:AI36">
    <cfRule type="cellIs" dxfId="801" priority="801" operator="lessThan">
      <formula>0</formula>
    </cfRule>
    <cfRule type="cellIs" dxfId="800" priority="802" operator="greaterThan">
      <formula>0</formula>
    </cfRule>
  </conditionalFormatting>
  <conditionalFormatting sqref="AI6:AI15">
    <cfRule type="cellIs" dxfId="799" priority="799" operator="greaterThan">
      <formula>0</formula>
    </cfRule>
    <cfRule type="cellIs" dxfId="798" priority="800" operator="lessThan">
      <formula>0</formula>
    </cfRule>
  </conditionalFormatting>
  <conditionalFormatting sqref="AO87:AO91">
    <cfRule type="cellIs" dxfId="797" priority="798" operator="lessThan">
      <formula>0</formula>
    </cfRule>
  </conditionalFormatting>
  <conditionalFormatting sqref="AO87:AO91">
    <cfRule type="cellIs" dxfId="796" priority="797" operator="lessThan">
      <formula>0</formula>
    </cfRule>
  </conditionalFormatting>
  <conditionalFormatting sqref="AO87:AO91">
    <cfRule type="cellIs" dxfId="795" priority="796" operator="lessThan">
      <formula>0</formula>
    </cfRule>
  </conditionalFormatting>
  <conditionalFormatting sqref="AO87:AO91">
    <cfRule type="cellIs" dxfId="794" priority="793" operator="greaterThan">
      <formula>0</formula>
    </cfRule>
    <cfRule type="cellIs" dxfId="793" priority="794" operator="lessThan">
      <formula>0</formula>
    </cfRule>
    <cfRule type="cellIs" dxfId="792" priority="795" operator="lessThan">
      <formula>0</formula>
    </cfRule>
  </conditionalFormatting>
  <conditionalFormatting sqref="AO82:AO86">
    <cfRule type="cellIs" dxfId="791" priority="790" operator="greaterThan">
      <formula>0</formula>
    </cfRule>
    <cfRule type="cellIs" dxfId="790" priority="791" operator="lessThan">
      <formula>$E$83</formula>
    </cfRule>
    <cfRule type="cellIs" dxfId="789" priority="792" operator="lessThan">
      <formula>-32000</formula>
    </cfRule>
  </conditionalFormatting>
  <conditionalFormatting sqref="AO84:AO86">
    <cfRule type="cellIs" dxfId="788" priority="788" operator="lessThan">
      <formula>0</formula>
    </cfRule>
    <cfRule type="cellIs" dxfId="787" priority="789" operator="lessThan">
      <formula>$E$85</formula>
    </cfRule>
  </conditionalFormatting>
  <conditionalFormatting sqref="AO78:AO81">
    <cfRule type="cellIs" dxfId="786" priority="786" operator="lessThan">
      <formula>0</formula>
    </cfRule>
    <cfRule type="cellIs" dxfId="785" priority="787" operator="greaterThan">
      <formula>0</formula>
    </cfRule>
  </conditionalFormatting>
  <conditionalFormatting sqref="AO70:AO77">
    <cfRule type="cellIs" dxfId="784" priority="784" operator="lessThan">
      <formula>0</formula>
    </cfRule>
    <cfRule type="cellIs" dxfId="783" priority="785" operator="greaterThan">
      <formula>0</formula>
    </cfRule>
  </conditionalFormatting>
  <conditionalFormatting sqref="AO63:AO68">
    <cfRule type="cellIs" dxfId="782" priority="781" operator="lessThan">
      <formula>0</formula>
    </cfRule>
    <cfRule type="cellIs" dxfId="781" priority="782" operator="lessThan">
      <formula>0</formula>
    </cfRule>
    <cfRule type="cellIs" dxfId="780" priority="783" operator="greaterThan">
      <formula>0</formula>
    </cfRule>
  </conditionalFormatting>
  <conditionalFormatting sqref="AO58:AO59">
    <cfRule type="cellIs" dxfId="779" priority="779" operator="greaterThan">
      <formula>0</formula>
    </cfRule>
    <cfRule type="cellIs" dxfId="778" priority="780" operator="lessThan">
      <formula>0</formula>
    </cfRule>
  </conditionalFormatting>
  <conditionalFormatting sqref="AO51:AO57">
    <cfRule type="cellIs" dxfId="777" priority="777" operator="lessThan">
      <formula>0</formula>
    </cfRule>
    <cfRule type="cellIs" dxfId="776" priority="778" operator="greaterThan">
      <formula>0</formula>
    </cfRule>
  </conditionalFormatting>
  <conditionalFormatting sqref="AO41:AO49">
    <cfRule type="cellIs" dxfId="775" priority="775" operator="lessThan">
      <formula>0</formula>
    </cfRule>
    <cfRule type="cellIs" dxfId="774" priority="776" operator="greaterThan">
      <formula>0</formula>
    </cfRule>
  </conditionalFormatting>
  <conditionalFormatting sqref="AO37">
    <cfRule type="cellIs" dxfId="773" priority="773" operator="lessThan">
      <formula>0</formula>
    </cfRule>
    <cfRule type="cellIs" dxfId="772" priority="774" operator="greaterThan">
      <formula>0</formula>
    </cfRule>
  </conditionalFormatting>
  <conditionalFormatting sqref="AO17:AO36">
    <cfRule type="cellIs" dxfId="771" priority="771" operator="lessThan">
      <formula>0</formula>
    </cfRule>
    <cfRule type="cellIs" dxfId="770" priority="772" operator="greaterThan">
      <formula>0</formula>
    </cfRule>
  </conditionalFormatting>
  <conditionalFormatting sqref="AO6:AO15">
    <cfRule type="cellIs" dxfId="769" priority="769" operator="greaterThan">
      <formula>0</formula>
    </cfRule>
    <cfRule type="cellIs" dxfId="768" priority="770" operator="lessThan">
      <formula>0</formula>
    </cfRule>
  </conditionalFormatting>
  <conditionalFormatting sqref="E80:E81">
    <cfRule type="cellIs" dxfId="767" priority="767" operator="lessThan">
      <formula>0</formula>
    </cfRule>
    <cfRule type="cellIs" dxfId="766" priority="768" operator="greaterThan">
      <formula>0</formula>
    </cfRule>
  </conditionalFormatting>
  <conditionalFormatting sqref="E80:E81">
    <cfRule type="cellIs" dxfId="765" priority="765" operator="lessThan">
      <formula>0</formula>
    </cfRule>
    <cfRule type="cellIs" dxfId="764" priority="766" operator="greaterThan">
      <formula>0</formula>
    </cfRule>
  </conditionalFormatting>
  <conditionalFormatting sqref="E80:E81">
    <cfRule type="cellIs" dxfId="763" priority="763" operator="lessThan">
      <formula>0</formula>
    </cfRule>
    <cfRule type="cellIs" dxfId="762" priority="764" operator="greaterThan">
      <formula>0</formula>
    </cfRule>
  </conditionalFormatting>
  <conditionalFormatting sqref="E80:E81">
    <cfRule type="cellIs" dxfId="761" priority="761" operator="lessThan">
      <formula>0</formula>
    </cfRule>
    <cfRule type="cellIs" dxfId="760" priority="762" operator="greaterThan">
      <formula>0</formula>
    </cfRule>
  </conditionalFormatting>
  <conditionalFormatting sqref="E80:E81">
    <cfRule type="cellIs" dxfId="759" priority="759" operator="lessThan">
      <formula>0</formula>
    </cfRule>
    <cfRule type="cellIs" dxfId="758" priority="760" operator="greaterThan">
      <formula>0</formula>
    </cfRule>
  </conditionalFormatting>
  <conditionalFormatting sqref="E80:E81">
    <cfRule type="cellIs" dxfId="757" priority="757" operator="lessThan">
      <formula>0</formula>
    </cfRule>
    <cfRule type="cellIs" dxfId="756" priority="758" operator="greaterThan">
      <formula>0</formula>
    </cfRule>
  </conditionalFormatting>
  <conditionalFormatting sqref="E80:E81">
    <cfRule type="cellIs" dxfId="755" priority="755" operator="lessThan">
      <formula>0</formula>
    </cfRule>
    <cfRule type="cellIs" dxfId="754" priority="756" operator="greaterThan">
      <formula>0</formula>
    </cfRule>
  </conditionalFormatting>
  <conditionalFormatting sqref="E80:E81">
    <cfRule type="cellIs" dxfId="753" priority="753" operator="lessThan">
      <formula>0</formula>
    </cfRule>
    <cfRule type="cellIs" dxfId="752" priority="754" operator="greaterThan">
      <formula>0</formula>
    </cfRule>
  </conditionalFormatting>
  <conditionalFormatting sqref="E80:E81">
    <cfRule type="cellIs" dxfId="751" priority="751" operator="lessThan">
      <formula>0</formula>
    </cfRule>
    <cfRule type="cellIs" dxfId="750" priority="752" operator="greaterThan">
      <formula>0</formula>
    </cfRule>
  </conditionalFormatting>
  <conditionalFormatting sqref="E80:E81">
    <cfRule type="cellIs" dxfId="749" priority="749" operator="lessThan">
      <formula>0</formula>
    </cfRule>
    <cfRule type="cellIs" dxfId="748" priority="750" operator="greaterThan">
      <formula>0</formula>
    </cfRule>
  </conditionalFormatting>
  <conditionalFormatting sqref="E80:E81">
    <cfRule type="cellIs" dxfId="747" priority="747" operator="lessThan">
      <formula>0</formula>
    </cfRule>
    <cfRule type="cellIs" dxfId="746" priority="748" operator="greaterThan">
      <formula>0</formula>
    </cfRule>
  </conditionalFormatting>
  <conditionalFormatting sqref="E80:E81">
    <cfRule type="cellIs" dxfId="745" priority="745" operator="lessThan">
      <formula>0</formula>
    </cfRule>
    <cfRule type="cellIs" dxfId="744" priority="746" operator="greaterThan">
      <formula>0</formula>
    </cfRule>
  </conditionalFormatting>
  <conditionalFormatting sqref="E80:E81">
    <cfRule type="cellIs" dxfId="743" priority="743" operator="lessThan">
      <formula>0</formula>
    </cfRule>
    <cfRule type="cellIs" dxfId="742" priority="744" operator="greaterThan">
      <formula>0</formula>
    </cfRule>
  </conditionalFormatting>
  <conditionalFormatting sqref="E80:E81">
    <cfRule type="cellIs" dxfId="741" priority="741" operator="lessThan">
      <formula>0</formula>
    </cfRule>
    <cfRule type="cellIs" dxfId="740" priority="742" operator="greaterThan">
      <formula>0</formula>
    </cfRule>
  </conditionalFormatting>
  <conditionalFormatting sqref="E80:E81">
    <cfRule type="cellIs" dxfId="739" priority="739" operator="lessThan">
      <formula>0</formula>
    </cfRule>
    <cfRule type="cellIs" dxfId="738" priority="740" operator="greaterThan">
      <formula>0</formula>
    </cfRule>
  </conditionalFormatting>
  <conditionalFormatting sqref="E80:E81">
    <cfRule type="cellIs" dxfId="737" priority="737" operator="lessThan">
      <formula>0</formula>
    </cfRule>
    <cfRule type="cellIs" dxfId="736" priority="738" operator="greaterThan">
      <formula>0</formula>
    </cfRule>
  </conditionalFormatting>
  <conditionalFormatting sqref="E80:E81">
    <cfRule type="cellIs" dxfId="735" priority="735" operator="lessThan">
      <formula>0</formula>
    </cfRule>
    <cfRule type="cellIs" dxfId="734" priority="736" operator="greaterThan">
      <formula>0</formula>
    </cfRule>
  </conditionalFormatting>
  <conditionalFormatting sqref="E80:E81">
    <cfRule type="cellIs" dxfId="733" priority="733" operator="lessThan">
      <formula>0</formula>
    </cfRule>
    <cfRule type="cellIs" dxfId="732" priority="734" operator="greaterThan">
      <formula>0</formula>
    </cfRule>
  </conditionalFormatting>
  <conditionalFormatting sqref="E80:E81">
    <cfRule type="cellIs" dxfId="731" priority="731" operator="lessThan">
      <formula>0</formula>
    </cfRule>
    <cfRule type="cellIs" dxfId="730" priority="732" operator="greaterThan">
      <formula>0</formula>
    </cfRule>
  </conditionalFormatting>
  <conditionalFormatting sqref="E80:E81">
    <cfRule type="cellIs" dxfId="729" priority="729" operator="lessThan">
      <formula>0</formula>
    </cfRule>
    <cfRule type="cellIs" dxfId="728" priority="730" operator="greaterThan">
      <formula>0</formula>
    </cfRule>
  </conditionalFormatting>
  <conditionalFormatting sqref="E80:E81">
    <cfRule type="cellIs" dxfId="727" priority="727" operator="lessThan">
      <formula>0</formula>
    </cfRule>
    <cfRule type="cellIs" dxfId="726" priority="728" operator="greaterThan">
      <formula>0</formula>
    </cfRule>
  </conditionalFormatting>
  <conditionalFormatting sqref="E80:E81">
    <cfRule type="cellIs" dxfId="725" priority="725" operator="lessThan">
      <formula>0</formula>
    </cfRule>
    <cfRule type="cellIs" dxfId="724" priority="726" operator="greaterThan">
      <formula>0</formula>
    </cfRule>
  </conditionalFormatting>
  <conditionalFormatting sqref="E80:E81">
    <cfRule type="cellIs" dxfId="723" priority="723" operator="lessThan">
      <formula>0</formula>
    </cfRule>
    <cfRule type="cellIs" dxfId="722" priority="724" operator="greaterThan">
      <formula>0</formula>
    </cfRule>
  </conditionalFormatting>
  <conditionalFormatting sqref="E80:E81">
    <cfRule type="cellIs" dxfId="721" priority="721" operator="lessThan">
      <formula>0</formula>
    </cfRule>
    <cfRule type="cellIs" dxfId="720" priority="722" operator="greaterThan">
      <formula>0</formula>
    </cfRule>
  </conditionalFormatting>
  <conditionalFormatting sqref="H80:H81">
    <cfRule type="cellIs" dxfId="719" priority="719" operator="lessThan">
      <formula>0</formula>
    </cfRule>
    <cfRule type="cellIs" dxfId="718" priority="720" operator="greaterThan">
      <formula>0</formula>
    </cfRule>
  </conditionalFormatting>
  <conditionalFormatting sqref="H80:H81">
    <cfRule type="cellIs" dxfId="717" priority="717" operator="lessThan">
      <formula>0</formula>
    </cfRule>
    <cfRule type="cellIs" dxfId="716" priority="718" operator="greaterThan">
      <formula>0</formula>
    </cfRule>
  </conditionalFormatting>
  <conditionalFormatting sqref="H80:H81">
    <cfRule type="cellIs" dxfId="715" priority="715" operator="lessThan">
      <formula>0</formula>
    </cfRule>
    <cfRule type="cellIs" dxfId="714" priority="716" operator="greaterThan">
      <formula>0</formula>
    </cfRule>
  </conditionalFormatting>
  <conditionalFormatting sqref="H80:H81">
    <cfRule type="cellIs" dxfId="713" priority="713" operator="lessThan">
      <formula>0</formula>
    </cfRule>
    <cfRule type="cellIs" dxfId="712" priority="714" operator="greaterThan">
      <formula>0</formula>
    </cfRule>
  </conditionalFormatting>
  <conditionalFormatting sqref="H80:H81">
    <cfRule type="cellIs" dxfId="711" priority="711" operator="lessThan">
      <formula>0</formula>
    </cfRule>
    <cfRule type="cellIs" dxfId="710" priority="712" operator="greaterThan">
      <formula>0</formula>
    </cfRule>
  </conditionalFormatting>
  <conditionalFormatting sqref="H80:H81">
    <cfRule type="cellIs" dxfId="709" priority="709" operator="lessThan">
      <formula>0</formula>
    </cfRule>
    <cfRule type="cellIs" dxfId="708" priority="710" operator="greaterThan">
      <formula>0</formula>
    </cfRule>
  </conditionalFormatting>
  <conditionalFormatting sqref="H80:H81">
    <cfRule type="cellIs" dxfId="707" priority="707" operator="lessThan">
      <formula>0</formula>
    </cfRule>
    <cfRule type="cellIs" dxfId="706" priority="708" operator="greaterThan">
      <formula>0</formula>
    </cfRule>
  </conditionalFormatting>
  <conditionalFormatting sqref="H80:H81">
    <cfRule type="cellIs" dxfId="705" priority="705" operator="lessThan">
      <formula>0</formula>
    </cfRule>
    <cfRule type="cellIs" dxfId="704" priority="706" operator="greaterThan">
      <formula>0</formula>
    </cfRule>
  </conditionalFormatting>
  <conditionalFormatting sqref="H80:H81">
    <cfRule type="cellIs" dxfId="703" priority="703" operator="lessThan">
      <formula>0</formula>
    </cfRule>
    <cfRule type="cellIs" dxfId="702" priority="704" operator="greaterThan">
      <formula>0</formula>
    </cfRule>
  </conditionalFormatting>
  <conditionalFormatting sqref="H80:H81">
    <cfRule type="cellIs" dxfId="701" priority="701" operator="lessThan">
      <formula>0</formula>
    </cfRule>
    <cfRule type="cellIs" dxfId="700" priority="702" operator="greaterThan">
      <formula>0</formula>
    </cfRule>
  </conditionalFormatting>
  <conditionalFormatting sqref="H80:H81">
    <cfRule type="cellIs" dxfId="699" priority="699" operator="lessThan">
      <formula>0</formula>
    </cfRule>
    <cfRule type="cellIs" dxfId="698" priority="700" operator="greaterThan">
      <formula>0</formula>
    </cfRule>
  </conditionalFormatting>
  <conditionalFormatting sqref="H80:H81">
    <cfRule type="cellIs" dxfId="697" priority="697" operator="lessThan">
      <formula>0</formula>
    </cfRule>
    <cfRule type="cellIs" dxfId="696" priority="698" operator="greaterThan">
      <formula>0</formula>
    </cfRule>
  </conditionalFormatting>
  <conditionalFormatting sqref="H80:H81">
    <cfRule type="cellIs" dxfId="695" priority="695" operator="lessThan">
      <formula>0</formula>
    </cfRule>
    <cfRule type="cellIs" dxfId="694" priority="696" operator="greaterThan">
      <formula>0</formula>
    </cfRule>
  </conditionalFormatting>
  <conditionalFormatting sqref="H80:H81">
    <cfRule type="cellIs" dxfId="693" priority="693" operator="lessThan">
      <formula>0</formula>
    </cfRule>
    <cfRule type="cellIs" dxfId="692" priority="694" operator="greaterThan">
      <formula>0</formula>
    </cfRule>
  </conditionalFormatting>
  <conditionalFormatting sqref="H80:H81">
    <cfRule type="cellIs" dxfId="691" priority="691" operator="lessThan">
      <formula>0</formula>
    </cfRule>
    <cfRule type="cellIs" dxfId="690" priority="692" operator="greaterThan">
      <formula>0</formula>
    </cfRule>
  </conditionalFormatting>
  <conditionalFormatting sqref="H80:H81">
    <cfRule type="cellIs" dxfId="689" priority="689" operator="lessThan">
      <formula>0</formula>
    </cfRule>
    <cfRule type="cellIs" dxfId="688" priority="690" operator="greaterThan">
      <formula>0</formula>
    </cfRule>
  </conditionalFormatting>
  <conditionalFormatting sqref="H80:H81">
    <cfRule type="cellIs" dxfId="687" priority="687" operator="lessThan">
      <formula>0</formula>
    </cfRule>
    <cfRule type="cellIs" dxfId="686" priority="688" operator="greaterThan">
      <formula>0</formula>
    </cfRule>
  </conditionalFormatting>
  <conditionalFormatting sqref="H80:H81">
    <cfRule type="cellIs" dxfId="685" priority="685" operator="lessThan">
      <formula>0</formula>
    </cfRule>
    <cfRule type="cellIs" dxfId="684" priority="686" operator="greaterThan">
      <formula>0</formula>
    </cfRule>
  </conditionalFormatting>
  <conditionalFormatting sqref="H80:H81">
    <cfRule type="cellIs" dxfId="683" priority="683" operator="lessThan">
      <formula>0</formula>
    </cfRule>
    <cfRule type="cellIs" dxfId="682" priority="684" operator="greaterThan">
      <formula>0</formula>
    </cfRule>
  </conditionalFormatting>
  <conditionalFormatting sqref="H80:H81">
    <cfRule type="cellIs" dxfId="681" priority="681" operator="lessThan">
      <formula>0</formula>
    </cfRule>
    <cfRule type="cellIs" dxfId="680" priority="682" operator="greaterThan">
      <formula>0</formula>
    </cfRule>
  </conditionalFormatting>
  <conditionalFormatting sqref="H80:H81">
    <cfRule type="cellIs" dxfId="679" priority="679" operator="lessThan">
      <formula>0</formula>
    </cfRule>
    <cfRule type="cellIs" dxfId="678" priority="680" operator="greaterThan">
      <formula>0</formula>
    </cfRule>
  </conditionalFormatting>
  <conditionalFormatting sqref="H80:H81">
    <cfRule type="cellIs" dxfId="677" priority="677" operator="lessThan">
      <formula>0</formula>
    </cfRule>
    <cfRule type="cellIs" dxfId="676" priority="678" operator="greaterThan">
      <formula>0</formula>
    </cfRule>
  </conditionalFormatting>
  <conditionalFormatting sqref="H80:H81">
    <cfRule type="cellIs" dxfId="675" priority="675" operator="lessThan">
      <formula>0</formula>
    </cfRule>
    <cfRule type="cellIs" dxfId="674" priority="676" operator="greaterThan">
      <formula>0</formula>
    </cfRule>
  </conditionalFormatting>
  <conditionalFormatting sqref="H80:H81">
    <cfRule type="cellIs" dxfId="673" priority="673" operator="lessThan">
      <formula>0</formula>
    </cfRule>
    <cfRule type="cellIs" dxfId="672" priority="674" operator="greaterThan">
      <formula>0</formula>
    </cfRule>
  </conditionalFormatting>
  <conditionalFormatting sqref="H80:H81">
    <cfRule type="cellIs" dxfId="671" priority="671" operator="lessThan">
      <formula>0</formula>
    </cfRule>
    <cfRule type="cellIs" dxfId="670" priority="672" operator="greaterThan">
      <formula>0</formula>
    </cfRule>
  </conditionalFormatting>
  <conditionalFormatting sqref="K80:K81">
    <cfRule type="cellIs" dxfId="669" priority="669" operator="lessThan">
      <formula>0</formula>
    </cfRule>
    <cfRule type="cellIs" dxfId="668" priority="670" operator="greaterThan">
      <formula>0</formula>
    </cfRule>
  </conditionalFormatting>
  <conditionalFormatting sqref="K80:K81">
    <cfRule type="cellIs" dxfId="667" priority="667" operator="lessThan">
      <formula>0</formula>
    </cfRule>
    <cfRule type="cellIs" dxfId="666" priority="668" operator="greaterThan">
      <formula>0</formula>
    </cfRule>
  </conditionalFormatting>
  <conditionalFormatting sqref="K80:K81">
    <cfRule type="cellIs" dxfId="665" priority="665" operator="lessThan">
      <formula>0</formula>
    </cfRule>
    <cfRule type="cellIs" dxfId="664" priority="666" operator="greaterThan">
      <formula>0</formula>
    </cfRule>
  </conditionalFormatting>
  <conditionalFormatting sqref="K80:K81">
    <cfRule type="cellIs" dxfId="663" priority="663" operator="lessThan">
      <formula>0</formula>
    </cfRule>
    <cfRule type="cellIs" dxfId="662" priority="664" operator="greaterThan">
      <formula>0</formula>
    </cfRule>
  </conditionalFormatting>
  <conditionalFormatting sqref="K80:K81">
    <cfRule type="cellIs" dxfId="661" priority="661" operator="lessThan">
      <formula>0</formula>
    </cfRule>
    <cfRule type="cellIs" dxfId="660" priority="662" operator="greaterThan">
      <formula>0</formula>
    </cfRule>
  </conditionalFormatting>
  <conditionalFormatting sqref="K80:K81">
    <cfRule type="cellIs" dxfId="659" priority="659" operator="lessThan">
      <formula>0</formula>
    </cfRule>
    <cfRule type="cellIs" dxfId="658" priority="660" operator="greaterThan">
      <formula>0</formula>
    </cfRule>
  </conditionalFormatting>
  <conditionalFormatting sqref="K80:K81">
    <cfRule type="cellIs" dxfId="657" priority="657" operator="lessThan">
      <formula>0</formula>
    </cfRule>
    <cfRule type="cellIs" dxfId="656" priority="658" operator="greaterThan">
      <formula>0</formula>
    </cfRule>
  </conditionalFormatting>
  <conditionalFormatting sqref="K80:K81">
    <cfRule type="cellIs" dxfId="655" priority="655" operator="lessThan">
      <formula>0</formula>
    </cfRule>
    <cfRule type="cellIs" dxfId="654" priority="656" operator="greaterThan">
      <formula>0</formula>
    </cfRule>
  </conditionalFormatting>
  <conditionalFormatting sqref="K80:K81">
    <cfRule type="cellIs" dxfId="653" priority="653" operator="lessThan">
      <formula>0</formula>
    </cfRule>
    <cfRule type="cellIs" dxfId="652" priority="654" operator="greaterThan">
      <formula>0</formula>
    </cfRule>
  </conditionalFormatting>
  <conditionalFormatting sqref="K80:K81">
    <cfRule type="cellIs" dxfId="651" priority="651" operator="lessThan">
      <formula>0</formula>
    </cfRule>
    <cfRule type="cellIs" dxfId="650" priority="652" operator="greaterThan">
      <formula>0</formula>
    </cfRule>
  </conditionalFormatting>
  <conditionalFormatting sqref="K80:K81">
    <cfRule type="cellIs" dxfId="649" priority="649" operator="lessThan">
      <formula>0</formula>
    </cfRule>
    <cfRule type="cellIs" dxfId="648" priority="650" operator="greaterThan">
      <formula>0</formula>
    </cfRule>
  </conditionalFormatting>
  <conditionalFormatting sqref="K80:K81">
    <cfRule type="cellIs" dxfId="647" priority="647" operator="lessThan">
      <formula>0</formula>
    </cfRule>
    <cfRule type="cellIs" dxfId="646" priority="648" operator="greaterThan">
      <formula>0</formula>
    </cfRule>
  </conditionalFormatting>
  <conditionalFormatting sqref="K80:K81">
    <cfRule type="cellIs" dxfId="645" priority="645" operator="lessThan">
      <formula>0</formula>
    </cfRule>
    <cfRule type="cellIs" dxfId="644" priority="646" operator="greaterThan">
      <formula>0</formula>
    </cfRule>
  </conditionalFormatting>
  <conditionalFormatting sqref="K80:K81">
    <cfRule type="cellIs" dxfId="643" priority="643" operator="lessThan">
      <formula>0</formula>
    </cfRule>
    <cfRule type="cellIs" dxfId="642" priority="644" operator="greaterThan">
      <formula>0</formula>
    </cfRule>
  </conditionalFormatting>
  <conditionalFormatting sqref="K80:K81">
    <cfRule type="cellIs" dxfId="641" priority="641" operator="lessThan">
      <formula>0</formula>
    </cfRule>
    <cfRule type="cellIs" dxfId="640" priority="642" operator="greaterThan">
      <formula>0</formula>
    </cfRule>
  </conditionalFormatting>
  <conditionalFormatting sqref="K80:K81">
    <cfRule type="cellIs" dxfId="639" priority="639" operator="lessThan">
      <formula>0</formula>
    </cfRule>
    <cfRule type="cellIs" dxfId="638" priority="640" operator="greaterThan">
      <formula>0</formula>
    </cfRule>
  </conditionalFormatting>
  <conditionalFormatting sqref="K80:K81">
    <cfRule type="cellIs" dxfId="637" priority="637" operator="lessThan">
      <formula>0</formula>
    </cfRule>
    <cfRule type="cellIs" dxfId="636" priority="638" operator="greaterThan">
      <formula>0</formula>
    </cfRule>
  </conditionalFormatting>
  <conditionalFormatting sqref="K80:K81">
    <cfRule type="cellIs" dxfId="635" priority="635" operator="lessThan">
      <formula>0</formula>
    </cfRule>
    <cfRule type="cellIs" dxfId="634" priority="636" operator="greaterThan">
      <formula>0</formula>
    </cfRule>
  </conditionalFormatting>
  <conditionalFormatting sqref="K80:K81">
    <cfRule type="cellIs" dxfId="633" priority="633" operator="lessThan">
      <formula>0</formula>
    </cfRule>
    <cfRule type="cellIs" dxfId="632" priority="634" operator="greaterThan">
      <formula>0</formula>
    </cfRule>
  </conditionalFormatting>
  <conditionalFormatting sqref="K80:K81">
    <cfRule type="cellIs" dxfId="631" priority="631" operator="lessThan">
      <formula>0</formula>
    </cfRule>
    <cfRule type="cellIs" dxfId="630" priority="632" operator="greaterThan">
      <formula>0</formula>
    </cfRule>
  </conditionalFormatting>
  <conditionalFormatting sqref="K80:K81">
    <cfRule type="cellIs" dxfId="629" priority="629" operator="lessThan">
      <formula>0</formula>
    </cfRule>
    <cfRule type="cellIs" dxfId="628" priority="630" operator="greaterThan">
      <formula>0</formula>
    </cfRule>
  </conditionalFormatting>
  <conditionalFormatting sqref="K80:K81">
    <cfRule type="cellIs" dxfId="627" priority="627" operator="lessThan">
      <formula>0</formula>
    </cfRule>
    <cfRule type="cellIs" dxfId="626" priority="628" operator="greaterThan">
      <formula>0</formula>
    </cfRule>
  </conditionalFormatting>
  <conditionalFormatting sqref="K80:K81">
    <cfRule type="cellIs" dxfId="625" priority="625" operator="lessThan">
      <formula>0</formula>
    </cfRule>
    <cfRule type="cellIs" dxfId="624" priority="626" operator="greaterThan">
      <formula>0</formula>
    </cfRule>
  </conditionalFormatting>
  <conditionalFormatting sqref="K80:K81">
    <cfRule type="cellIs" dxfId="623" priority="623" operator="lessThan">
      <formula>0</formula>
    </cfRule>
    <cfRule type="cellIs" dxfId="622" priority="624" operator="greaterThan">
      <formula>0</formula>
    </cfRule>
  </conditionalFormatting>
  <conditionalFormatting sqref="K80:K81">
    <cfRule type="cellIs" dxfId="621" priority="621" operator="lessThan">
      <formula>0</formula>
    </cfRule>
    <cfRule type="cellIs" dxfId="620" priority="622" operator="greaterThan">
      <formula>0</formula>
    </cfRule>
  </conditionalFormatting>
  <conditionalFormatting sqref="K80:K81">
    <cfRule type="cellIs" dxfId="619" priority="619" operator="lessThan">
      <formula>0</formula>
    </cfRule>
    <cfRule type="cellIs" dxfId="618" priority="620" operator="greaterThan">
      <formula>0</formula>
    </cfRule>
  </conditionalFormatting>
  <conditionalFormatting sqref="N80:N81">
    <cfRule type="cellIs" dxfId="617" priority="617" operator="lessThan">
      <formula>0</formula>
    </cfRule>
    <cfRule type="cellIs" dxfId="616" priority="618" operator="greaterThan">
      <formula>0</formula>
    </cfRule>
  </conditionalFormatting>
  <conditionalFormatting sqref="N80:N81">
    <cfRule type="cellIs" dxfId="615" priority="615" operator="lessThan">
      <formula>0</formula>
    </cfRule>
    <cfRule type="cellIs" dxfId="614" priority="616" operator="greaterThan">
      <formula>0</formula>
    </cfRule>
  </conditionalFormatting>
  <conditionalFormatting sqref="N80:N81">
    <cfRule type="cellIs" dxfId="613" priority="613" operator="lessThan">
      <formula>0</formula>
    </cfRule>
    <cfRule type="cellIs" dxfId="612" priority="614" operator="greaterThan">
      <formula>0</formula>
    </cfRule>
  </conditionalFormatting>
  <conditionalFormatting sqref="N80:N81">
    <cfRule type="cellIs" dxfId="611" priority="611" operator="lessThan">
      <formula>0</formula>
    </cfRule>
    <cfRule type="cellIs" dxfId="610" priority="612" operator="greaterThan">
      <formula>0</formula>
    </cfRule>
  </conditionalFormatting>
  <conditionalFormatting sqref="N80:N81">
    <cfRule type="cellIs" dxfId="609" priority="609" operator="lessThan">
      <formula>0</formula>
    </cfRule>
    <cfRule type="cellIs" dxfId="608" priority="610" operator="greaterThan">
      <formula>0</formula>
    </cfRule>
  </conditionalFormatting>
  <conditionalFormatting sqref="N80:N81">
    <cfRule type="cellIs" dxfId="607" priority="607" operator="lessThan">
      <formula>0</formula>
    </cfRule>
    <cfRule type="cellIs" dxfId="606" priority="608" operator="greaterThan">
      <formula>0</formula>
    </cfRule>
  </conditionalFormatting>
  <conditionalFormatting sqref="N80:N81">
    <cfRule type="cellIs" dxfId="605" priority="605" operator="lessThan">
      <formula>0</formula>
    </cfRule>
    <cfRule type="cellIs" dxfId="604" priority="606" operator="greaterThan">
      <formula>0</formula>
    </cfRule>
  </conditionalFormatting>
  <conditionalFormatting sqref="N80:N81">
    <cfRule type="cellIs" dxfId="603" priority="603" operator="lessThan">
      <formula>0</formula>
    </cfRule>
    <cfRule type="cellIs" dxfId="602" priority="604" operator="greaterThan">
      <formula>0</formula>
    </cfRule>
  </conditionalFormatting>
  <conditionalFormatting sqref="N80:N81">
    <cfRule type="cellIs" dxfId="601" priority="601" operator="lessThan">
      <formula>0</formula>
    </cfRule>
    <cfRule type="cellIs" dxfId="600" priority="602" operator="greaterThan">
      <formula>0</formula>
    </cfRule>
  </conditionalFormatting>
  <conditionalFormatting sqref="N80:N81">
    <cfRule type="cellIs" dxfId="599" priority="599" operator="lessThan">
      <formula>0</formula>
    </cfRule>
    <cfRule type="cellIs" dxfId="598" priority="600" operator="greaterThan">
      <formula>0</formula>
    </cfRule>
  </conditionalFormatting>
  <conditionalFormatting sqref="N80:N81">
    <cfRule type="cellIs" dxfId="597" priority="597" operator="lessThan">
      <formula>0</formula>
    </cfRule>
    <cfRule type="cellIs" dxfId="596" priority="598" operator="greaterThan">
      <formula>0</formula>
    </cfRule>
  </conditionalFormatting>
  <conditionalFormatting sqref="N80:N81">
    <cfRule type="cellIs" dxfId="595" priority="595" operator="lessThan">
      <formula>0</formula>
    </cfRule>
    <cfRule type="cellIs" dxfId="594" priority="596" operator="greaterThan">
      <formula>0</formula>
    </cfRule>
  </conditionalFormatting>
  <conditionalFormatting sqref="N80:N81">
    <cfRule type="cellIs" dxfId="593" priority="593" operator="lessThan">
      <formula>0</formula>
    </cfRule>
    <cfRule type="cellIs" dxfId="592" priority="594" operator="greaterThan">
      <formula>0</formula>
    </cfRule>
  </conditionalFormatting>
  <conditionalFormatting sqref="N80:N81">
    <cfRule type="cellIs" dxfId="591" priority="591" operator="lessThan">
      <formula>0</formula>
    </cfRule>
    <cfRule type="cellIs" dxfId="590" priority="592" operator="greaterThan">
      <formula>0</formula>
    </cfRule>
  </conditionalFormatting>
  <conditionalFormatting sqref="N80:N81">
    <cfRule type="cellIs" dxfId="589" priority="589" operator="lessThan">
      <formula>0</formula>
    </cfRule>
    <cfRule type="cellIs" dxfId="588" priority="590" operator="greaterThan">
      <formula>0</formula>
    </cfRule>
  </conditionalFormatting>
  <conditionalFormatting sqref="N80:N81">
    <cfRule type="cellIs" dxfId="587" priority="587" operator="lessThan">
      <formula>0</formula>
    </cfRule>
    <cfRule type="cellIs" dxfId="586" priority="588" operator="greaterThan">
      <formula>0</formula>
    </cfRule>
  </conditionalFormatting>
  <conditionalFormatting sqref="N80:N81">
    <cfRule type="cellIs" dxfId="585" priority="585" operator="lessThan">
      <formula>0</formula>
    </cfRule>
    <cfRule type="cellIs" dxfId="584" priority="586" operator="greaterThan">
      <formula>0</formula>
    </cfRule>
  </conditionalFormatting>
  <conditionalFormatting sqref="N80:N81">
    <cfRule type="cellIs" dxfId="583" priority="583" operator="lessThan">
      <formula>0</formula>
    </cfRule>
    <cfRule type="cellIs" dxfId="582" priority="584" operator="greaterThan">
      <formula>0</formula>
    </cfRule>
  </conditionalFormatting>
  <conditionalFormatting sqref="N80:N81">
    <cfRule type="cellIs" dxfId="581" priority="581" operator="lessThan">
      <formula>0</formula>
    </cfRule>
    <cfRule type="cellIs" dxfId="580" priority="582" operator="greaterThan">
      <formula>0</formula>
    </cfRule>
  </conditionalFormatting>
  <conditionalFormatting sqref="N80:N81">
    <cfRule type="cellIs" dxfId="579" priority="579" operator="lessThan">
      <formula>0</formula>
    </cfRule>
    <cfRule type="cellIs" dxfId="578" priority="580" operator="greaterThan">
      <formula>0</formula>
    </cfRule>
  </conditionalFormatting>
  <conditionalFormatting sqref="N80:N81">
    <cfRule type="cellIs" dxfId="577" priority="577" operator="lessThan">
      <formula>0</formula>
    </cfRule>
    <cfRule type="cellIs" dxfId="576" priority="578" operator="greaterThan">
      <formula>0</formula>
    </cfRule>
  </conditionalFormatting>
  <conditionalFormatting sqref="N80:N81">
    <cfRule type="cellIs" dxfId="575" priority="575" operator="lessThan">
      <formula>0</formula>
    </cfRule>
    <cfRule type="cellIs" dxfId="574" priority="576" operator="greaterThan">
      <formula>0</formula>
    </cfRule>
  </conditionalFormatting>
  <conditionalFormatting sqref="N80:N81">
    <cfRule type="cellIs" dxfId="573" priority="573" operator="lessThan">
      <formula>0</formula>
    </cfRule>
    <cfRule type="cellIs" dxfId="572" priority="574" operator="greaterThan">
      <formula>0</formula>
    </cfRule>
  </conditionalFormatting>
  <conditionalFormatting sqref="N80:N81">
    <cfRule type="cellIs" dxfId="571" priority="571" operator="lessThan">
      <formula>0</formula>
    </cfRule>
    <cfRule type="cellIs" dxfId="570" priority="572" operator="greaterThan">
      <formula>0</formula>
    </cfRule>
  </conditionalFormatting>
  <conditionalFormatting sqref="N80:N81">
    <cfRule type="cellIs" dxfId="569" priority="569" operator="lessThan">
      <formula>0</formula>
    </cfRule>
    <cfRule type="cellIs" dxfId="568" priority="570" operator="greaterThan">
      <formula>0</formula>
    </cfRule>
  </conditionalFormatting>
  <conditionalFormatting sqref="N80:N81">
    <cfRule type="cellIs" dxfId="567" priority="567" operator="lessThan">
      <formula>0</formula>
    </cfRule>
    <cfRule type="cellIs" dxfId="566" priority="568" operator="greaterThan">
      <formula>0</formula>
    </cfRule>
  </conditionalFormatting>
  <conditionalFormatting sqref="N80:N81">
    <cfRule type="cellIs" dxfId="565" priority="565" operator="lessThan">
      <formula>0</formula>
    </cfRule>
    <cfRule type="cellIs" dxfId="564" priority="566" operator="greaterThan">
      <formula>0</formula>
    </cfRule>
  </conditionalFormatting>
  <conditionalFormatting sqref="Q80:Q81">
    <cfRule type="cellIs" dxfId="563" priority="563" operator="lessThan">
      <formula>0</formula>
    </cfRule>
    <cfRule type="cellIs" dxfId="562" priority="564" operator="greaterThan">
      <formula>0</formula>
    </cfRule>
  </conditionalFormatting>
  <conditionalFormatting sqref="Q80:Q81">
    <cfRule type="cellIs" dxfId="561" priority="561" operator="lessThan">
      <formula>0</formula>
    </cfRule>
    <cfRule type="cellIs" dxfId="560" priority="562" operator="greaterThan">
      <formula>0</formula>
    </cfRule>
  </conditionalFormatting>
  <conditionalFormatting sqref="Q80:Q81">
    <cfRule type="cellIs" dxfId="559" priority="559" operator="lessThan">
      <formula>0</formula>
    </cfRule>
    <cfRule type="cellIs" dxfId="558" priority="560" operator="greaterThan">
      <formula>0</formula>
    </cfRule>
  </conditionalFormatting>
  <conditionalFormatting sqref="Q80:Q81">
    <cfRule type="cellIs" dxfId="557" priority="557" operator="lessThan">
      <formula>0</formula>
    </cfRule>
    <cfRule type="cellIs" dxfId="556" priority="558" operator="greaterThan">
      <formula>0</formula>
    </cfRule>
  </conditionalFormatting>
  <conditionalFormatting sqref="Q80:Q81">
    <cfRule type="cellIs" dxfId="555" priority="555" operator="lessThan">
      <formula>0</formula>
    </cfRule>
    <cfRule type="cellIs" dxfId="554" priority="556" operator="greaterThan">
      <formula>0</formula>
    </cfRule>
  </conditionalFormatting>
  <conditionalFormatting sqref="Q80:Q81">
    <cfRule type="cellIs" dxfId="553" priority="553" operator="lessThan">
      <formula>0</formula>
    </cfRule>
    <cfRule type="cellIs" dxfId="552" priority="554" operator="greaterThan">
      <formula>0</formula>
    </cfRule>
  </conditionalFormatting>
  <conditionalFormatting sqref="Q80:Q81">
    <cfRule type="cellIs" dxfId="551" priority="551" operator="lessThan">
      <formula>0</formula>
    </cfRule>
    <cfRule type="cellIs" dxfId="550" priority="552" operator="greaterThan">
      <formula>0</formula>
    </cfRule>
  </conditionalFormatting>
  <conditionalFormatting sqref="Q80:Q81">
    <cfRule type="cellIs" dxfId="549" priority="549" operator="lessThan">
      <formula>0</formula>
    </cfRule>
    <cfRule type="cellIs" dxfId="548" priority="550" operator="greaterThan">
      <formula>0</formula>
    </cfRule>
  </conditionalFormatting>
  <conditionalFormatting sqref="Q80:Q81">
    <cfRule type="cellIs" dxfId="547" priority="547" operator="lessThan">
      <formula>0</formula>
    </cfRule>
    <cfRule type="cellIs" dxfId="546" priority="548" operator="greaterThan">
      <formula>0</formula>
    </cfRule>
  </conditionalFormatting>
  <conditionalFormatting sqref="Q80:Q81">
    <cfRule type="cellIs" dxfId="545" priority="545" operator="lessThan">
      <formula>0</formula>
    </cfRule>
    <cfRule type="cellIs" dxfId="544" priority="546" operator="greaterThan">
      <formula>0</formula>
    </cfRule>
  </conditionalFormatting>
  <conditionalFormatting sqref="Q80:Q81">
    <cfRule type="cellIs" dxfId="543" priority="543" operator="lessThan">
      <formula>0</formula>
    </cfRule>
    <cfRule type="cellIs" dxfId="542" priority="544" operator="greaterThan">
      <formula>0</formula>
    </cfRule>
  </conditionalFormatting>
  <conditionalFormatting sqref="Q80:Q81">
    <cfRule type="cellIs" dxfId="541" priority="541" operator="lessThan">
      <formula>0</formula>
    </cfRule>
    <cfRule type="cellIs" dxfId="540" priority="542" operator="greaterThan">
      <formula>0</formula>
    </cfRule>
  </conditionalFormatting>
  <conditionalFormatting sqref="Q80:Q81">
    <cfRule type="cellIs" dxfId="539" priority="539" operator="lessThan">
      <formula>0</formula>
    </cfRule>
    <cfRule type="cellIs" dxfId="538" priority="540" operator="greaterThan">
      <formula>0</formula>
    </cfRule>
  </conditionalFormatting>
  <conditionalFormatting sqref="Q80:Q81">
    <cfRule type="cellIs" dxfId="537" priority="537" operator="lessThan">
      <formula>0</formula>
    </cfRule>
    <cfRule type="cellIs" dxfId="536" priority="538" operator="greaterThan">
      <formula>0</formula>
    </cfRule>
  </conditionalFormatting>
  <conditionalFormatting sqref="Q80:Q81">
    <cfRule type="cellIs" dxfId="535" priority="535" operator="lessThan">
      <formula>0</formula>
    </cfRule>
    <cfRule type="cellIs" dxfId="534" priority="536" operator="greaterThan">
      <formula>0</formula>
    </cfRule>
  </conditionalFormatting>
  <conditionalFormatting sqref="Q80:Q81">
    <cfRule type="cellIs" dxfId="533" priority="533" operator="lessThan">
      <formula>0</formula>
    </cfRule>
    <cfRule type="cellIs" dxfId="532" priority="534" operator="greaterThan">
      <formula>0</formula>
    </cfRule>
  </conditionalFormatting>
  <conditionalFormatting sqref="Q80:Q81">
    <cfRule type="cellIs" dxfId="531" priority="531" operator="lessThan">
      <formula>0</formula>
    </cfRule>
    <cfRule type="cellIs" dxfId="530" priority="532" operator="greaterThan">
      <formula>0</formula>
    </cfRule>
  </conditionalFormatting>
  <conditionalFormatting sqref="Q80:Q81">
    <cfRule type="cellIs" dxfId="529" priority="529" operator="lessThan">
      <formula>0</formula>
    </cfRule>
    <cfRule type="cellIs" dxfId="528" priority="530" operator="greaterThan">
      <formula>0</formula>
    </cfRule>
  </conditionalFormatting>
  <conditionalFormatting sqref="Q80:Q81">
    <cfRule type="cellIs" dxfId="527" priority="527" operator="lessThan">
      <formula>0</formula>
    </cfRule>
    <cfRule type="cellIs" dxfId="526" priority="528" operator="greaterThan">
      <formula>0</formula>
    </cfRule>
  </conditionalFormatting>
  <conditionalFormatting sqref="Q80:Q81">
    <cfRule type="cellIs" dxfId="525" priority="525" operator="lessThan">
      <formula>0</formula>
    </cfRule>
    <cfRule type="cellIs" dxfId="524" priority="526" operator="greaterThan">
      <formula>0</formula>
    </cfRule>
  </conditionalFormatting>
  <conditionalFormatting sqref="Q80:Q81">
    <cfRule type="cellIs" dxfId="523" priority="523" operator="lessThan">
      <formula>0</formula>
    </cfRule>
    <cfRule type="cellIs" dxfId="522" priority="524" operator="greaterThan">
      <formula>0</formula>
    </cfRule>
  </conditionalFormatting>
  <conditionalFormatting sqref="Q80:Q81">
    <cfRule type="cellIs" dxfId="521" priority="521" operator="lessThan">
      <formula>0</formula>
    </cfRule>
    <cfRule type="cellIs" dxfId="520" priority="522" operator="greaterThan">
      <formula>0</formula>
    </cfRule>
  </conditionalFormatting>
  <conditionalFormatting sqref="Q80:Q81">
    <cfRule type="cellIs" dxfId="519" priority="519" operator="lessThan">
      <formula>0</formula>
    </cfRule>
    <cfRule type="cellIs" dxfId="518" priority="520" operator="greaterThan">
      <formula>0</formula>
    </cfRule>
  </conditionalFormatting>
  <conditionalFormatting sqref="Q80:Q81">
    <cfRule type="cellIs" dxfId="517" priority="517" operator="lessThan">
      <formula>0</formula>
    </cfRule>
    <cfRule type="cellIs" dxfId="516" priority="518" operator="greaterThan">
      <formula>0</formula>
    </cfRule>
  </conditionalFormatting>
  <conditionalFormatting sqref="Q80:Q81">
    <cfRule type="cellIs" dxfId="515" priority="515" operator="lessThan">
      <formula>0</formula>
    </cfRule>
    <cfRule type="cellIs" dxfId="514" priority="516" operator="greaterThan">
      <formula>0</formula>
    </cfRule>
  </conditionalFormatting>
  <conditionalFormatting sqref="Q80:Q81">
    <cfRule type="cellIs" dxfId="513" priority="513" operator="lessThan">
      <formula>0</formula>
    </cfRule>
    <cfRule type="cellIs" dxfId="512" priority="514" operator="greaterThan">
      <formula>0</formula>
    </cfRule>
  </conditionalFormatting>
  <conditionalFormatting sqref="Q80:Q81">
    <cfRule type="cellIs" dxfId="511" priority="511" operator="lessThan">
      <formula>0</formula>
    </cfRule>
    <cfRule type="cellIs" dxfId="510" priority="512" operator="greaterThan">
      <formula>0</formula>
    </cfRule>
  </conditionalFormatting>
  <conditionalFormatting sqref="Q80:Q81">
    <cfRule type="cellIs" dxfId="509" priority="509" operator="lessThan">
      <formula>0</formula>
    </cfRule>
    <cfRule type="cellIs" dxfId="508" priority="510" operator="greaterThan">
      <formula>0</formula>
    </cfRule>
  </conditionalFormatting>
  <conditionalFormatting sqref="T80:T81">
    <cfRule type="cellIs" dxfId="507" priority="507" operator="lessThan">
      <formula>0</formula>
    </cfRule>
    <cfRule type="cellIs" dxfId="506" priority="508" operator="greaterThan">
      <formula>0</formula>
    </cfRule>
  </conditionalFormatting>
  <conditionalFormatting sqref="T80:T81">
    <cfRule type="cellIs" dxfId="505" priority="505" operator="lessThan">
      <formula>0</formula>
    </cfRule>
    <cfRule type="cellIs" dxfId="504" priority="506" operator="greaterThan">
      <formula>0</formula>
    </cfRule>
  </conditionalFormatting>
  <conditionalFormatting sqref="T80:T81">
    <cfRule type="cellIs" dxfId="503" priority="503" operator="lessThan">
      <formula>0</formula>
    </cfRule>
    <cfRule type="cellIs" dxfId="502" priority="504" operator="greaterThan">
      <formula>0</formula>
    </cfRule>
  </conditionalFormatting>
  <conditionalFormatting sqref="T80:T81">
    <cfRule type="cellIs" dxfId="501" priority="501" operator="lessThan">
      <formula>0</formula>
    </cfRule>
    <cfRule type="cellIs" dxfId="500" priority="502" operator="greaterThan">
      <formula>0</formula>
    </cfRule>
  </conditionalFormatting>
  <conditionalFormatting sqref="T80:T81">
    <cfRule type="cellIs" dxfId="499" priority="499" operator="lessThan">
      <formula>0</formula>
    </cfRule>
    <cfRule type="cellIs" dxfId="498" priority="500" operator="greaterThan">
      <formula>0</formula>
    </cfRule>
  </conditionalFormatting>
  <conditionalFormatting sqref="T80:T81">
    <cfRule type="cellIs" dxfId="497" priority="497" operator="lessThan">
      <formula>0</formula>
    </cfRule>
    <cfRule type="cellIs" dxfId="496" priority="498" operator="greaterThan">
      <formula>0</formula>
    </cfRule>
  </conditionalFormatting>
  <conditionalFormatting sqref="T80:T81">
    <cfRule type="cellIs" dxfId="495" priority="495" operator="lessThan">
      <formula>0</formula>
    </cfRule>
    <cfRule type="cellIs" dxfId="494" priority="496" operator="greaterThan">
      <formula>0</formula>
    </cfRule>
  </conditionalFormatting>
  <conditionalFormatting sqref="T80:T81">
    <cfRule type="cellIs" dxfId="493" priority="493" operator="lessThan">
      <formula>0</formula>
    </cfRule>
    <cfRule type="cellIs" dxfId="492" priority="494" operator="greaterThan">
      <formula>0</formula>
    </cfRule>
  </conditionalFormatting>
  <conditionalFormatting sqref="T80:T81">
    <cfRule type="cellIs" dxfId="491" priority="491" operator="lessThan">
      <formula>0</formula>
    </cfRule>
    <cfRule type="cellIs" dxfId="490" priority="492" operator="greaterThan">
      <formula>0</formula>
    </cfRule>
  </conditionalFormatting>
  <conditionalFormatting sqref="T80:T81">
    <cfRule type="cellIs" dxfId="489" priority="489" operator="lessThan">
      <formula>0</formula>
    </cfRule>
    <cfRule type="cellIs" dxfId="488" priority="490" operator="greaterThan">
      <formula>0</formula>
    </cfRule>
  </conditionalFormatting>
  <conditionalFormatting sqref="T80:T81">
    <cfRule type="cellIs" dxfId="487" priority="487" operator="lessThan">
      <formula>0</formula>
    </cfRule>
    <cfRule type="cellIs" dxfId="486" priority="488" operator="greaterThan">
      <formula>0</formula>
    </cfRule>
  </conditionalFormatting>
  <conditionalFormatting sqref="T80:T81">
    <cfRule type="cellIs" dxfId="485" priority="485" operator="lessThan">
      <formula>0</formula>
    </cfRule>
    <cfRule type="cellIs" dxfId="484" priority="486" operator="greaterThan">
      <formula>0</formula>
    </cfRule>
  </conditionalFormatting>
  <conditionalFormatting sqref="T80:T81">
    <cfRule type="cellIs" dxfId="483" priority="483" operator="lessThan">
      <formula>0</formula>
    </cfRule>
    <cfRule type="cellIs" dxfId="482" priority="484" operator="greaterThan">
      <formula>0</formula>
    </cfRule>
  </conditionalFormatting>
  <conditionalFormatting sqref="T80:T81">
    <cfRule type="cellIs" dxfId="481" priority="481" operator="lessThan">
      <formula>0</formula>
    </cfRule>
    <cfRule type="cellIs" dxfId="480" priority="482" operator="greaterThan">
      <formula>0</formula>
    </cfRule>
  </conditionalFormatting>
  <conditionalFormatting sqref="T80:T81">
    <cfRule type="cellIs" dxfId="479" priority="479" operator="lessThan">
      <formula>0</formula>
    </cfRule>
    <cfRule type="cellIs" dxfId="478" priority="480" operator="greaterThan">
      <formula>0</formula>
    </cfRule>
  </conditionalFormatting>
  <conditionalFormatting sqref="T80:T81">
    <cfRule type="cellIs" dxfId="477" priority="477" operator="lessThan">
      <formula>0</formula>
    </cfRule>
    <cfRule type="cellIs" dxfId="476" priority="478" operator="greaterThan">
      <formula>0</formula>
    </cfRule>
  </conditionalFormatting>
  <conditionalFormatting sqref="T80:T81">
    <cfRule type="cellIs" dxfId="475" priority="475" operator="lessThan">
      <formula>0</formula>
    </cfRule>
    <cfRule type="cellIs" dxfId="474" priority="476" operator="greaterThan">
      <formula>0</formula>
    </cfRule>
  </conditionalFormatting>
  <conditionalFormatting sqref="T80:T81">
    <cfRule type="cellIs" dxfId="473" priority="473" operator="lessThan">
      <formula>0</formula>
    </cfRule>
    <cfRule type="cellIs" dxfId="472" priority="474" operator="greaterThan">
      <formula>0</formula>
    </cfRule>
  </conditionalFormatting>
  <conditionalFormatting sqref="T80:T81">
    <cfRule type="cellIs" dxfId="471" priority="471" operator="lessThan">
      <formula>0</formula>
    </cfRule>
    <cfRule type="cellIs" dxfId="470" priority="472" operator="greaterThan">
      <formula>0</formula>
    </cfRule>
  </conditionalFormatting>
  <conditionalFormatting sqref="T80:T81">
    <cfRule type="cellIs" dxfId="469" priority="469" operator="lessThan">
      <formula>0</formula>
    </cfRule>
    <cfRule type="cellIs" dxfId="468" priority="470" operator="greaterThan">
      <formula>0</formula>
    </cfRule>
  </conditionalFormatting>
  <conditionalFormatting sqref="T80:T81">
    <cfRule type="cellIs" dxfId="467" priority="467" operator="lessThan">
      <formula>0</formula>
    </cfRule>
    <cfRule type="cellIs" dxfId="466" priority="468" operator="greaterThan">
      <formula>0</formula>
    </cfRule>
  </conditionalFormatting>
  <conditionalFormatting sqref="T80:T81">
    <cfRule type="cellIs" dxfId="465" priority="465" operator="lessThan">
      <formula>0</formula>
    </cfRule>
    <cfRule type="cellIs" dxfId="464" priority="466" operator="greaterThan">
      <formula>0</formula>
    </cfRule>
  </conditionalFormatting>
  <conditionalFormatting sqref="T80:T81">
    <cfRule type="cellIs" dxfId="463" priority="463" operator="lessThan">
      <formula>0</formula>
    </cfRule>
    <cfRule type="cellIs" dxfId="462" priority="464" operator="greaterThan">
      <formula>0</formula>
    </cfRule>
  </conditionalFormatting>
  <conditionalFormatting sqref="T80:T81">
    <cfRule type="cellIs" dxfId="461" priority="461" operator="lessThan">
      <formula>0</formula>
    </cfRule>
    <cfRule type="cellIs" dxfId="460" priority="462" operator="greaterThan">
      <formula>0</formula>
    </cfRule>
  </conditionalFormatting>
  <conditionalFormatting sqref="T80:T81">
    <cfRule type="cellIs" dxfId="459" priority="459" operator="lessThan">
      <formula>0</formula>
    </cfRule>
    <cfRule type="cellIs" dxfId="458" priority="460" operator="greaterThan">
      <formula>0</formula>
    </cfRule>
  </conditionalFormatting>
  <conditionalFormatting sqref="T80:T81">
    <cfRule type="cellIs" dxfId="457" priority="457" operator="lessThan">
      <formula>0</formula>
    </cfRule>
    <cfRule type="cellIs" dxfId="456" priority="458" operator="greaterThan">
      <formula>0</formula>
    </cfRule>
  </conditionalFormatting>
  <conditionalFormatting sqref="T80:T81">
    <cfRule type="cellIs" dxfId="455" priority="455" operator="lessThan">
      <formula>0</formula>
    </cfRule>
    <cfRule type="cellIs" dxfId="454" priority="456" operator="greaterThan">
      <formula>0</formula>
    </cfRule>
  </conditionalFormatting>
  <conditionalFormatting sqref="T80:T81">
    <cfRule type="cellIs" dxfId="453" priority="453" operator="lessThan">
      <formula>0</formula>
    </cfRule>
    <cfRule type="cellIs" dxfId="452" priority="454" operator="greaterThan">
      <formula>0</formula>
    </cfRule>
  </conditionalFormatting>
  <conditionalFormatting sqref="T80:T81">
    <cfRule type="cellIs" dxfId="451" priority="451" operator="lessThan">
      <formula>0</formula>
    </cfRule>
    <cfRule type="cellIs" dxfId="450" priority="452" operator="greaterThan">
      <formula>0</formula>
    </cfRule>
  </conditionalFormatting>
  <conditionalFormatting sqref="W80:W81">
    <cfRule type="cellIs" dxfId="449" priority="449" operator="lessThan">
      <formula>0</formula>
    </cfRule>
    <cfRule type="cellIs" dxfId="448" priority="450" operator="greaterThan">
      <formula>0</formula>
    </cfRule>
  </conditionalFormatting>
  <conditionalFormatting sqref="W80:W81">
    <cfRule type="cellIs" dxfId="447" priority="447" operator="lessThan">
      <formula>0</formula>
    </cfRule>
    <cfRule type="cellIs" dxfId="446" priority="448" operator="greaterThan">
      <formula>0</formula>
    </cfRule>
  </conditionalFormatting>
  <conditionalFormatting sqref="W80:W81">
    <cfRule type="cellIs" dxfId="445" priority="445" operator="lessThan">
      <formula>0</formula>
    </cfRule>
    <cfRule type="cellIs" dxfId="444" priority="446" operator="greaterThan">
      <formula>0</formula>
    </cfRule>
  </conditionalFormatting>
  <conditionalFormatting sqref="W80:W81">
    <cfRule type="cellIs" dxfId="443" priority="443" operator="lessThan">
      <formula>0</formula>
    </cfRule>
    <cfRule type="cellIs" dxfId="442" priority="444" operator="greaterThan">
      <formula>0</formula>
    </cfRule>
  </conditionalFormatting>
  <conditionalFormatting sqref="W80:W81">
    <cfRule type="cellIs" dxfId="441" priority="441" operator="lessThan">
      <formula>0</formula>
    </cfRule>
    <cfRule type="cellIs" dxfId="440" priority="442" operator="greaterThan">
      <formula>0</formula>
    </cfRule>
  </conditionalFormatting>
  <conditionalFormatting sqref="W80:W81">
    <cfRule type="cellIs" dxfId="439" priority="439" operator="lessThan">
      <formula>0</formula>
    </cfRule>
    <cfRule type="cellIs" dxfId="438" priority="440" operator="greaterThan">
      <formula>0</formula>
    </cfRule>
  </conditionalFormatting>
  <conditionalFormatting sqref="W80:W81">
    <cfRule type="cellIs" dxfId="437" priority="437" operator="lessThan">
      <formula>0</formula>
    </cfRule>
    <cfRule type="cellIs" dxfId="436" priority="438" operator="greaterThan">
      <formula>0</formula>
    </cfRule>
  </conditionalFormatting>
  <conditionalFormatting sqref="W80:W81">
    <cfRule type="cellIs" dxfId="435" priority="435" operator="lessThan">
      <formula>0</formula>
    </cfRule>
    <cfRule type="cellIs" dxfId="434" priority="436" operator="greaterThan">
      <formula>0</formula>
    </cfRule>
  </conditionalFormatting>
  <conditionalFormatting sqref="W80:W81">
    <cfRule type="cellIs" dxfId="433" priority="433" operator="lessThan">
      <formula>0</formula>
    </cfRule>
    <cfRule type="cellIs" dxfId="432" priority="434" operator="greaterThan">
      <formula>0</formula>
    </cfRule>
  </conditionalFormatting>
  <conditionalFormatting sqref="W80:W81">
    <cfRule type="cellIs" dxfId="431" priority="431" operator="lessThan">
      <formula>0</formula>
    </cfRule>
    <cfRule type="cellIs" dxfId="430" priority="432" operator="greaterThan">
      <formula>0</formula>
    </cfRule>
  </conditionalFormatting>
  <conditionalFormatting sqref="W80:W81">
    <cfRule type="cellIs" dxfId="429" priority="429" operator="lessThan">
      <formula>0</formula>
    </cfRule>
    <cfRule type="cellIs" dxfId="428" priority="430" operator="greaterThan">
      <formula>0</formula>
    </cfRule>
  </conditionalFormatting>
  <conditionalFormatting sqref="W80:W81">
    <cfRule type="cellIs" dxfId="427" priority="427" operator="lessThan">
      <formula>0</formula>
    </cfRule>
    <cfRule type="cellIs" dxfId="426" priority="428" operator="greaterThan">
      <formula>0</formula>
    </cfRule>
  </conditionalFormatting>
  <conditionalFormatting sqref="W80:W81">
    <cfRule type="cellIs" dxfId="425" priority="425" operator="lessThan">
      <formula>0</formula>
    </cfRule>
    <cfRule type="cellIs" dxfId="424" priority="426" operator="greaterThan">
      <formula>0</formula>
    </cfRule>
  </conditionalFormatting>
  <conditionalFormatting sqref="W80:W81">
    <cfRule type="cellIs" dxfId="423" priority="423" operator="lessThan">
      <formula>0</formula>
    </cfRule>
    <cfRule type="cellIs" dxfId="422" priority="424" operator="greaterThan">
      <formula>0</formula>
    </cfRule>
  </conditionalFormatting>
  <conditionalFormatting sqref="W80:W81">
    <cfRule type="cellIs" dxfId="421" priority="421" operator="lessThan">
      <formula>0</formula>
    </cfRule>
    <cfRule type="cellIs" dxfId="420" priority="422" operator="greaterThan">
      <formula>0</formula>
    </cfRule>
  </conditionalFormatting>
  <conditionalFormatting sqref="W80:W81">
    <cfRule type="cellIs" dxfId="419" priority="419" operator="lessThan">
      <formula>0</formula>
    </cfRule>
    <cfRule type="cellIs" dxfId="418" priority="420" operator="greaterThan">
      <formula>0</formula>
    </cfRule>
  </conditionalFormatting>
  <conditionalFormatting sqref="W80:W81">
    <cfRule type="cellIs" dxfId="417" priority="417" operator="lessThan">
      <formula>0</formula>
    </cfRule>
    <cfRule type="cellIs" dxfId="416" priority="418" operator="greaterThan">
      <formula>0</formula>
    </cfRule>
  </conditionalFormatting>
  <conditionalFormatting sqref="W80:W81">
    <cfRule type="cellIs" dxfId="415" priority="415" operator="lessThan">
      <formula>0</formula>
    </cfRule>
    <cfRule type="cellIs" dxfId="414" priority="416" operator="greaterThan">
      <formula>0</formula>
    </cfRule>
  </conditionalFormatting>
  <conditionalFormatting sqref="W80:W81">
    <cfRule type="cellIs" dxfId="413" priority="413" operator="lessThan">
      <formula>0</formula>
    </cfRule>
    <cfRule type="cellIs" dxfId="412" priority="414" operator="greaterThan">
      <formula>0</formula>
    </cfRule>
  </conditionalFormatting>
  <conditionalFormatting sqref="W80:W81">
    <cfRule type="cellIs" dxfId="411" priority="411" operator="lessThan">
      <formula>0</formula>
    </cfRule>
    <cfRule type="cellIs" dxfId="410" priority="412" operator="greaterThan">
      <formula>0</formula>
    </cfRule>
  </conditionalFormatting>
  <conditionalFormatting sqref="W80:W81">
    <cfRule type="cellIs" dxfId="409" priority="409" operator="lessThan">
      <formula>0</formula>
    </cfRule>
    <cfRule type="cellIs" dxfId="408" priority="410" operator="greaterThan">
      <formula>0</formula>
    </cfRule>
  </conditionalFormatting>
  <conditionalFormatting sqref="W80:W81">
    <cfRule type="cellIs" dxfId="407" priority="407" operator="lessThan">
      <formula>0</formula>
    </cfRule>
    <cfRule type="cellIs" dxfId="406" priority="408" operator="greaterThan">
      <formula>0</formula>
    </cfRule>
  </conditionalFormatting>
  <conditionalFormatting sqref="W80:W81">
    <cfRule type="cellIs" dxfId="405" priority="405" operator="lessThan">
      <formula>0</formula>
    </cfRule>
    <cfRule type="cellIs" dxfId="404" priority="406" operator="greaterThan">
      <formula>0</formula>
    </cfRule>
  </conditionalFormatting>
  <conditionalFormatting sqref="W80:W81">
    <cfRule type="cellIs" dxfId="403" priority="403" operator="lessThan">
      <formula>0</formula>
    </cfRule>
    <cfRule type="cellIs" dxfId="402" priority="404" operator="greaterThan">
      <formula>0</formula>
    </cfRule>
  </conditionalFormatting>
  <conditionalFormatting sqref="W80:W81">
    <cfRule type="cellIs" dxfId="401" priority="401" operator="lessThan">
      <formula>0</formula>
    </cfRule>
    <cfRule type="cellIs" dxfId="400" priority="402" operator="greaterThan">
      <formula>0</formula>
    </cfRule>
  </conditionalFormatting>
  <conditionalFormatting sqref="W80:W81">
    <cfRule type="cellIs" dxfId="399" priority="399" operator="lessThan">
      <formula>0</formula>
    </cfRule>
    <cfRule type="cellIs" dxfId="398" priority="400" operator="greaterThan">
      <formula>0</formula>
    </cfRule>
  </conditionalFormatting>
  <conditionalFormatting sqref="W80:W81">
    <cfRule type="cellIs" dxfId="397" priority="397" operator="lessThan">
      <formula>0</formula>
    </cfRule>
    <cfRule type="cellIs" dxfId="396" priority="398" operator="greaterThan">
      <formula>0</formula>
    </cfRule>
  </conditionalFormatting>
  <conditionalFormatting sqref="W80:W81">
    <cfRule type="cellIs" dxfId="395" priority="395" operator="lessThan">
      <formula>0</formula>
    </cfRule>
    <cfRule type="cellIs" dxfId="394" priority="396" operator="greaterThan">
      <formula>0</formula>
    </cfRule>
  </conditionalFormatting>
  <conditionalFormatting sqref="W80:W81">
    <cfRule type="cellIs" dxfId="393" priority="393" operator="lessThan">
      <formula>0</formula>
    </cfRule>
    <cfRule type="cellIs" dxfId="392" priority="394" operator="greaterThan">
      <formula>0</formula>
    </cfRule>
  </conditionalFormatting>
  <conditionalFormatting sqref="W80:W81">
    <cfRule type="cellIs" dxfId="391" priority="391" operator="lessThan">
      <formula>0</formula>
    </cfRule>
    <cfRule type="cellIs" dxfId="390" priority="392" operator="greaterThan">
      <formula>0</formula>
    </cfRule>
  </conditionalFormatting>
  <conditionalFormatting sqref="Z80:Z81">
    <cfRule type="cellIs" dxfId="389" priority="389" operator="lessThan">
      <formula>0</formula>
    </cfRule>
    <cfRule type="cellIs" dxfId="388" priority="390" operator="greaterThan">
      <formula>0</formula>
    </cfRule>
  </conditionalFormatting>
  <conditionalFormatting sqref="Z80:Z81">
    <cfRule type="cellIs" dxfId="387" priority="387" operator="lessThan">
      <formula>0</formula>
    </cfRule>
    <cfRule type="cellIs" dxfId="386" priority="388" operator="greaterThan">
      <formula>0</formula>
    </cfRule>
  </conditionalFormatting>
  <conditionalFormatting sqref="Z80:Z81">
    <cfRule type="cellIs" dxfId="385" priority="385" operator="lessThan">
      <formula>0</formula>
    </cfRule>
    <cfRule type="cellIs" dxfId="384" priority="386" operator="greaterThan">
      <formula>0</formula>
    </cfRule>
  </conditionalFormatting>
  <conditionalFormatting sqref="Z80:Z81">
    <cfRule type="cellIs" dxfId="383" priority="383" operator="lessThan">
      <formula>0</formula>
    </cfRule>
    <cfRule type="cellIs" dxfId="382" priority="384" operator="greaterThan">
      <formula>0</formula>
    </cfRule>
  </conditionalFormatting>
  <conditionalFormatting sqref="Z80:Z81">
    <cfRule type="cellIs" dxfId="381" priority="381" operator="lessThan">
      <formula>0</formula>
    </cfRule>
    <cfRule type="cellIs" dxfId="380" priority="382" operator="greaterThan">
      <formula>0</formula>
    </cfRule>
  </conditionalFormatting>
  <conditionalFormatting sqref="Z80:Z81">
    <cfRule type="cellIs" dxfId="379" priority="379" operator="lessThan">
      <formula>0</formula>
    </cfRule>
    <cfRule type="cellIs" dxfId="378" priority="380" operator="greaterThan">
      <formula>0</formula>
    </cfRule>
  </conditionalFormatting>
  <conditionalFormatting sqref="Z80:Z81">
    <cfRule type="cellIs" dxfId="377" priority="377" operator="lessThan">
      <formula>0</formula>
    </cfRule>
    <cfRule type="cellIs" dxfId="376" priority="378" operator="greaterThan">
      <formula>0</formula>
    </cfRule>
  </conditionalFormatting>
  <conditionalFormatting sqref="Z80:Z81">
    <cfRule type="cellIs" dxfId="375" priority="375" operator="lessThan">
      <formula>0</formula>
    </cfRule>
    <cfRule type="cellIs" dxfId="374" priority="376" operator="greaterThan">
      <formula>0</formula>
    </cfRule>
  </conditionalFormatting>
  <conditionalFormatting sqref="Z80:Z81">
    <cfRule type="cellIs" dxfId="373" priority="373" operator="lessThan">
      <formula>0</formula>
    </cfRule>
    <cfRule type="cellIs" dxfId="372" priority="374" operator="greaterThan">
      <formula>0</formula>
    </cfRule>
  </conditionalFormatting>
  <conditionalFormatting sqref="Z80:Z81">
    <cfRule type="cellIs" dxfId="371" priority="371" operator="lessThan">
      <formula>0</formula>
    </cfRule>
    <cfRule type="cellIs" dxfId="370" priority="372" operator="greaterThan">
      <formula>0</formula>
    </cfRule>
  </conditionalFormatting>
  <conditionalFormatting sqref="Z80:Z81">
    <cfRule type="cellIs" dxfId="369" priority="369" operator="lessThan">
      <formula>0</formula>
    </cfRule>
    <cfRule type="cellIs" dxfId="368" priority="370" operator="greaterThan">
      <formula>0</formula>
    </cfRule>
  </conditionalFormatting>
  <conditionalFormatting sqref="Z80:Z81">
    <cfRule type="cellIs" dxfId="367" priority="367" operator="lessThan">
      <formula>0</formula>
    </cfRule>
    <cfRule type="cellIs" dxfId="366" priority="368" operator="greaterThan">
      <formula>0</formula>
    </cfRule>
  </conditionalFormatting>
  <conditionalFormatting sqref="Z80:Z81">
    <cfRule type="cellIs" dxfId="365" priority="365" operator="lessThan">
      <formula>0</formula>
    </cfRule>
    <cfRule type="cellIs" dxfId="364" priority="366" operator="greaterThan">
      <formula>0</formula>
    </cfRule>
  </conditionalFormatting>
  <conditionalFormatting sqref="Z80:Z81">
    <cfRule type="cellIs" dxfId="363" priority="363" operator="lessThan">
      <formula>0</formula>
    </cfRule>
    <cfRule type="cellIs" dxfId="362" priority="364" operator="greaterThan">
      <formula>0</formula>
    </cfRule>
  </conditionalFormatting>
  <conditionalFormatting sqref="Z80:Z81">
    <cfRule type="cellIs" dxfId="361" priority="361" operator="lessThan">
      <formula>0</formula>
    </cfRule>
    <cfRule type="cellIs" dxfId="360" priority="362" operator="greaterThan">
      <formula>0</formula>
    </cfRule>
  </conditionalFormatting>
  <conditionalFormatting sqref="Z80:Z81">
    <cfRule type="cellIs" dxfId="359" priority="359" operator="lessThan">
      <formula>0</formula>
    </cfRule>
    <cfRule type="cellIs" dxfId="358" priority="360" operator="greaterThan">
      <formula>0</formula>
    </cfRule>
  </conditionalFormatting>
  <conditionalFormatting sqref="Z80:Z81">
    <cfRule type="cellIs" dxfId="357" priority="357" operator="lessThan">
      <formula>0</formula>
    </cfRule>
    <cfRule type="cellIs" dxfId="356" priority="358" operator="greaterThan">
      <formula>0</formula>
    </cfRule>
  </conditionalFormatting>
  <conditionalFormatting sqref="Z80:Z81">
    <cfRule type="cellIs" dxfId="355" priority="355" operator="lessThan">
      <formula>0</formula>
    </cfRule>
    <cfRule type="cellIs" dxfId="354" priority="356" operator="greaterThan">
      <formula>0</formula>
    </cfRule>
  </conditionalFormatting>
  <conditionalFormatting sqref="Z80:Z81">
    <cfRule type="cellIs" dxfId="353" priority="353" operator="lessThan">
      <formula>0</formula>
    </cfRule>
    <cfRule type="cellIs" dxfId="352" priority="354" operator="greaterThan">
      <formula>0</formula>
    </cfRule>
  </conditionalFormatting>
  <conditionalFormatting sqref="Z80:Z81">
    <cfRule type="cellIs" dxfId="351" priority="351" operator="lessThan">
      <formula>0</formula>
    </cfRule>
    <cfRule type="cellIs" dxfId="350" priority="352" operator="greaterThan">
      <formula>0</formula>
    </cfRule>
  </conditionalFormatting>
  <conditionalFormatting sqref="Z80:Z81">
    <cfRule type="cellIs" dxfId="349" priority="349" operator="lessThan">
      <formula>0</formula>
    </cfRule>
    <cfRule type="cellIs" dxfId="348" priority="350" operator="greaterThan">
      <formula>0</formula>
    </cfRule>
  </conditionalFormatting>
  <conditionalFormatting sqref="Z80:Z81">
    <cfRule type="cellIs" dxfId="347" priority="347" operator="lessThan">
      <formula>0</formula>
    </cfRule>
    <cfRule type="cellIs" dxfId="346" priority="348" operator="greaterThan">
      <formula>0</formula>
    </cfRule>
  </conditionalFormatting>
  <conditionalFormatting sqref="Z80:Z81">
    <cfRule type="cellIs" dxfId="345" priority="345" operator="lessThan">
      <formula>0</formula>
    </cfRule>
    <cfRule type="cellIs" dxfId="344" priority="346" operator="greaterThan">
      <formula>0</formula>
    </cfRule>
  </conditionalFormatting>
  <conditionalFormatting sqref="Z80:Z81">
    <cfRule type="cellIs" dxfId="343" priority="343" operator="lessThan">
      <formula>0</formula>
    </cfRule>
    <cfRule type="cellIs" dxfId="342" priority="344" operator="greaterThan">
      <formula>0</formula>
    </cfRule>
  </conditionalFormatting>
  <conditionalFormatting sqref="Z80:Z81">
    <cfRule type="cellIs" dxfId="341" priority="341" operator="lessThan">
      <formula>0</formula>
    </cfRule>
    <cfRule type="cellIs" dxfId="340" priority="342" operator="greaterThan">
      <formula>0</formula>
    </cfRule>
  </conditionalFormatting>
  <conditionalFormatting sqref="Z80:Z81">
    <cfRule type="cellIs" dxfId="339" priority="339" operator="lessThan">
      <formula>0</formula>
    </cfRule>
    <cfRule type="cellIs" dxfId="338" priority="340" operator="greaterThan">
      <formula>0</formula>
    </cfRule>
  </conditionalFormatting>
  <conditionalFormatting sqref="Z80:Z81">
    <cfRule type="cellIs" dxfId="337" priority="337" operator="lessThan">
      <formula>0</formula>
    </cfRule>
    <cfRule type="cellIs" dxfId="336" priority="338" operator="greaterThan">
      <formula>0</formula>
    </cfRule>
  </conditionalFormatting>
  <conditionalFormatting sqref="Z80:Z81">
    <cfRule type="cellIs" dxfId="335" priority="335" operator="lessThan">
      <formula>0</formula>
    </cfRule>
    <cfRule type="cellIs" dxfId="334" priority="336" operator="greaterThan">
      <formula>0</formula>
    </cfRule>
  </conditionalFormatting>
  <conditionalFormatting sqref="Z80:Z81">
    <cfRule type="cellIs" dxfId="333" priority="333" operator="lessThan">
      <formula>0</formula>
    </cfRule>
    <cfRule type="cellIs" dxfId="332" priority="334" operator="greaterThan">
      <formula>0</formula>
    </cfRule>
  </conditionalFormatting>
  <conditionalFormatting sqref="Z80:Z81">
    <cfRule type="cellIs" dxfId="331" priority="331" operator="lessThan">
      <formula>0</formula>
    </cfRule>
    <cfRule type="cellIs" dxfId="330" priority="332" operator="greaterThan">
      <formula>0</formula>
    </cfRule>
  </conditionalFormatting>
  <conditionalFormatting sqref="Z80:Z81">
    <cfRule type="cellIs" dxfId="329" priority="329" operator="lessThan">
      <formula>0</formula>
    </cfRule>
    <cfRule type="cellIs" dxfId="328" priority="330" operator="greaterThan">
      <formula>0</formula>
    </cfRule>
  </conditionalFormatting>
  <conditionalFormatting sqref="AC80:AC81">
    <cfRule type="cellIs" dxfId="327" priority="327" operator="lessThan">
      <formula>0</formula>
    </cfRule>
    <cfRule type="cellIs" dxfId="326" priority="328" operator="greaterThan">
      <formula>0</formula>
    </cfRule>
  </conditionalFormatting>
  <conditionalFormatting sqref="AC80:AC81">
    <cfRule type="cellIs" dxfId="325" priority="325" operator="lessThan">
      <formula>0</formula>
    </cfRule>
    <cfRule type="cellIs" dxfId="324" priority="326" operator="greaterThan">
      <formula>0</formula>
    </cfRule>
  </conditionalFormatting>
  <conditionalFormatting sqref="AC80:AC81">
    <cfRule type="cellIs" dxfId="323" priority="323" operator="lessThan">
      <formula>0</formula>
    </cfRule>
    <cfRule type="cellIs" dxfId="322" priority="324" operator="greaterThan">
      <formula>0</formula>
    </cfRule>
  </conditionalFormatting>
  <conditionalFormatting sqref="AC80:AC81">
    <cfRule type="cellIs" dxfId="321" priority="321" operator="lessThan">
      <formula>0</formula>
    </cfRule>
    <cfRule type="cellIs" dxfId="320" priority="322" operator="greaterThan">
      <formula>0</formula>
    </cfRule>
  </conditionalFormatting>
  <conditionalFormatting sqref="AC80:AC81">
    <cfRule type="cellIs" dxfId="319" priority="319" operator="lessThan">
      <formula>0</formula>
    </cfRule>
    <cfRule type="cellIs" dxfId="318" priority="320" operator="greaterThan">
      <formula>0</formula>
    </cfRule>
  </conditionalFormatting>
  <conditionalFormatting sqref="AC80:AC81">
    <cfRule type="cellIs" dxfId="317" priority="317" operator="lessThan">
      <formula>0</formula>
    </cfRule>
    <cfRule type="cellIs" dxfId="316" priority="318" operator="greaterThan">
      <formula>0</formula>
    </cfRule>
  </conditionalFormatting>
  <conditionalFormatting sqref="AC80:AC81">
    <cfRule type="cellIs" dxfId="315" priority="315" operator="lessThan">
      <formula>0</formula>
    </cfRule>
    <cfRule type="cellIs" dxfId="314" priority="316" operator="greaterThan">
      <formula>0</formula>
    </cfRule>
  </conditionalFormatting>
  <conditionalFormatting sqref="AC80:AC81">
    <cfRule type="cellIs" dxfId="313" priority="313" operator="lessThan">
      <formula>0</formula>
    </cfRule>
    <cfRule type="cellIs" dxfId="312" priority="314" operator="greaterThan">
      <formula>0</formula>
    </cfRule>
  </conditionalFormatting>
  <conditionalFormatting sqref="AC80:AC81">
    <cfRule type="cellIs" dxfId="311" priority="311" operator="lessThan">
      <formula>0</formula>
    </cfRule>
    <cfRule type="cellIs" dxfId="310" priority="312" operator="greaterThan">
      <formula>0</formula>
    </cfRule>
  </conditionalFormatting>
  <conditionalFormatting sqref="AC80:AC81">
    <cfRule type="cellIs" dxfId="309" priority="309" operator="lessThan">
      <formula>0</formula>
    </cfRule>
    <cfRule type="cellIs" dxfId="308" priority="310" operator="greaterThan">
      <formula>0</formula>
    </cfRule>
  </conditionalFormatting>
  <conditionalFormatting sqref="AC80:AC81">
    <cfRule type="cellIs" dxfId="307" priority="307" operator="lessThan">
      <formula>0</formula>
    </cfRule>
    <cfRule type="cellIs" dxfId="306" priority="308" operator="greaterThan">
      <formula>0</formula>
    </cfRule>
  </conditionalFormatting>
  <conditionalFormatting sqref="AC80:AC81">
    <cfRule type="cellIs" dxfId="305" priority="305" operator="lessThan">
      <formula>0</formula>
    </cfRule>
    <cfRule type="cellIs" dxfId="304" priority="306" operator="greaterThan">
      <formula>0</formula>
    </cfRule>
  </conditionalFormatting>
  <conditionalFormatting sqref="AC80:AC81">
    <cfRule type="cellIs" dxfId="303" priority="303" operator="lessThan">
      <formula>0</formula>
    </cfRule>
    <cfRule type="cellIs" dxfId="302" priority="304" operator="greaterThan">
      <formula>0</formula>
    </cfRule>
  </conditionalFormatting>
  <conditionalFormatting sqref="AC80:AC81">
    <cfRule type="cellIs" dxfId="301" priority="301" operator="lessThan">
      <formula>0</formula>
    </cfRule>
    <cfRule type="cellIs" dxfId="300" priority="302" operator="greaterThan">
      <formula>0</formula>
    </cfRule>
  </conditionalFormatting>
  <conditionalFormatting sqref="AC80:AC81">
    <cfRule type="cellIs" dxfId="299" priority="299" operator="lessThan">
      <formula>0</formula>
    </cfRule>
    <cfRule type="cellIs" dxfId="298" priority="300" operator="greaterThan">
      <formula>0</formula>
    </cfRule>
  </conditionalFormatting>
  <conditionalFormatting sqref="AC80:AC81">
    <cfRule type="cellIs" dxfId="297" priority="297" operator="lessThan">
      <formula>0</formula>
    </cfRule>
    <cfRule type="cellIs" dxfId="296" priority="298" operator="greaterThan">
      <formula>0</formula>
    </cfRule>
  </conditionalFormatting>
  <conditionalFormatting sqref="AC80:AC81">
    <cfRule type="cellIs" dxfId="295" priority="295" operator="lessThan">
      <formula>0</formula>
    </cfRule>
    <cfRule type="cellIs" dxfId="294" priority="296" operator="greaterThan">
      <formula>0</formula>
    </cfRule>
  </conditionalFormatting>
  <conditionalFormatting sqref="AC80:AC81">
    <cfRule type="cellIs" dxfId="293" priority="293" operator="lessThan">
      <formula>0</formula>
    </cfRule>
    <cfRule type="cellIs" dxfId="292" priority="294" operator="greaterThan">
      <formula>0</formula>
    </cfRule>
  </conditionalFormatting>
  <conditionalFormatting sqref="AC80:AC81">
    <cfRule type="cellIs" dxfId="291" priority="291" operator="lessThan">
      <formula>0</formula>
    </cfRule>
    <cfRule type="cellIs" dxfId="290" priority="292" operator="greaterThan">
      <formula>0</formula>
    </cfRule>
  </conditionalFormatting>
  <conditionalFormatting sqref="AC80:AC81">
    <cfRule type="cellIs" dxfId="289" priority="289" operator="lessThan">
      <formula>0</formula>
    </cfRule>
    <cfRule type="cellIs" dxfId="288" priority="290" operator="greaterThan">
      <formula>0</formula>
    </cfRule>
  </conditionalFormatting>
  <conditionalFormatting sqref="AC80:AC81">
    <cfRule type="cellIs" dxfId="287" priority="287" operator="lessThan">
      <formula>0</formula>
    </cfRule>
    <cfRule type="cellIs" dxfId="286" priority="288" operator="greaterThan">
      <formula>0</formula>
    </cfRule>
  </conditionalFormatting>
  <conditionalFormatting sqref="AC80:AC81">
    <cfRule type="cellIs" dxfId="285" priority="285" operator="lessThan">
      <formula>0</formula>
    </cfRule>
    <cfRule type="cellIs" dxfId="284" priority="286" operator="greaterThan">
      <formula>0</formula>
    </cfRule>
  </conditionalFormatting>
  <conditionalFormatting sqref="AC80:AC81">
    <cfRule type="cellIs" dxfId="283" priority="283" operator="lessThan">
      <formula>0</formula>
    </cfRule>
    <cfRule type="cellIs" dxfId="282" priority="284" operator="greaterThan">
      <formula>0</formula>
    </cfRule>
  </conditionalFormatting>
  <conditionalFormatting sqref="AC80:AC81">
    <cfRule type="cellIs" dxfId="281" priority="281" operator="lessThan">
      <formula>0</formula>
    </cfRule>
    <cfRule type="cellIs" dxfId="280" priority="282" operator="greaterThan">
      <formula>0</formula>
    </cfRule>
  </conditionalFormatting>
  <conditionalFormatting sqref="AC80:AC81">
    <cfRule type="cellIs" dxfId="279" priority="279" operator="lessThan">
      <formula>0</formula>
    </cfRule>
    <cfRule type="cellIs" dxfId="278" priority="280" operator="greaterThan">
      <formula>0</formula>
    </cfRule>
  </conditionalFormatting>
  <conditionalFormatting sqref="AC80:AC81">
    <cfRule type="cellIs" dxfId="277" priority="277" operator="lessThan">
      <formula>0</formula>
    </cfRule>
    <cfRule type="cellIs" dxfId="276" priority="278" operator="greaterThan">
      <formula>0</formula>
    </cfRule>
  </conditionalFormatting>
  <conditionalFormatting sqref="AC80:AC81">
    <cfRule type="cellIs" dxfId="275" priority="275" operator="lessThan">
      <formula>0</formula>
    </cfRule>
    <cfRule type="cellIs" dxfId="274" priority="276" operator="greaterThan">
      <formula>0</formula>
    </cfRule>
  </conditionalFormatting>
  <conditionalFormatting sqref="AC80:AC81">
    <cfRule type="cellIs" dxfId="273" priority="273" operator="lessThan">
      <formula>0</formula>
    </cfRule>
    <cfRule type="cellIs" dxfId="272" priority="274" operator="greaterThan">
      <formula>0</formula>
    </cfRule>
  </conditionalFormatting>
  <conditionalFormatting sqref="AC80:AC81">
    <cfRule type="cellIs" dxfId="271" priority="271" operator="lessThan">
      <formula>0</formula>
    </cfRule>
    <cfRule type="cellIs" dxfId="270" priority="272" operator="greaterThan">
      <formula>0</formula>
    </cfRule>
  </conditionalFormatting>
  <conditionalFormatting sqref="AC80:AC81">
    <cfRule type="cellIs" dxfId="269" priority="269" operator="lessThan">
      <formula>0</formula>
    </cfRule>
    <cfRule type="cellIs" dxfId="268" priority="270" operator="greaterThan">
      <formula>0</formula>
    </cfRule>
  </conditionalFormatting>
  <conditionalFormatting sqref="AC80:AC81">
    <cfRule type="cellIs" dxfId="267" priority="267" operator="lessThan">
      <formula>0</formula>
    </cfRule>
    <cfRule type="cellIs" dxfId="266" priority="268" operator="greaterThan">
      <formula>0</formula>
    </cfRule>
  </conditionalFormatting>
  <conditionalFormatting sqref="AC80:AC81">
    <cfRule type="cellIs" dxfId="265" priority="265" operator="lessThan">
      <formula>0</formula>
    </cfRule>
    <cfRule type="cellIs" dxfId="264" priority="266" operator="greaterThan">
      <formula>0</formula>
    </cfRule>
  </conditionalFormatting>
  <conditionalFormatting sqref="AI80:AI81">
    <cfRule type="cellIs" dxfId="263" priority="263" operator="lessThan">
      <formula>0</formula>
    </cfRule>
    <cfRule type="cellIs" dxfId="262" priority="264" operator="greaterThan">
      <formula>0</formula>
    </cfRule>
  </conditionalFormatting>
  <conditionalFormatting sqref="AI80:AI81">
    <cfRule type="cellIs" dxfId="261" priority="261" operator="lessThan">
      <formula>0</formula>
    </cfRule>
    <cfRule type="cellIs" dxfId="260" priority="262" operator="greaterThan">
      <formula>0</formula>
    </cfRule>
  </conditionalFormatting>
  <conditionalFormatting sqref="AI80:AI81">
    <cfRule type="cellIs" dxfId="259" priority="259" operator="lessThan">
      <formula>0</formula>
    </cfRule>
    <cfRule type="cellIs" dxfId="258" priority="260" operator="greaterThan">
      <formula>0</formula>
    </cfRule>
  </conditionalFormatting>
  <conditionalFormatting sqref="AI80:AI81">
    <cfRule type="cellIs" dxfId="257" priority="257" operator="lessThan">
      <formula>0</formula>
    </cfRule>
    <cfRule type="cellIs" dxfId="256" priority="258" operator="greaterThan">
      <formula>0</formula>
    </cfRule>
  </conditionalFormatting>
  <conditionalFormatting sqref="AI80:AI81">
    <cfRule type="cellIs" dxfId="255" priority="255" operator="lessThan">
      <formula>0</formula>
    </cfRule>
    <cfRule type="cellIs" dxfId="254" priority="256" operator="greaterThan">
      <formula>0</formula>
    </cfRule>
  </conditionalFormatting>
  <conditionalFormatting sqref="AI80:AI81">
    <cfRule type="cellIs" dxfId="253" priority="253" operator="lessThan">
      <formula>0</formula>
    </cfRule>
    <cfRule type="cellIs" dxfId="252" priority="254" operator="greaterThan">
      <formula>0</formula>
    </cfRule>
  </conditionalFormatting>
  <conditionalFormatting sqref="AI80:AI81">
    <cfRule type="cellIs" dxfId="251" priority="251" operator="lessThan">
      <formula>0</formula>
    </cfRule>
    <cfRule type="cellIs" dxfId="250" priority="252" operator="greaterThan">
      <formula>0</formula>
    </cfRule>
  </conditionalFormatting>
  <conditionalFormatting sqref="AI80:AI81">
    <cfRule type="cellIs" dxfId="249" priority="249" operator="lessThan">
      <formula>0</formula>
    </cfRule>
    <cfRule type="cellIs" dxfId="248" priority="250" operator="greaterThan">
      <formula>0</formula>
    </cfRule>
  </conditionalFormatting>
  <conditionalFormatting sqref="AI80:AI81">
    <cfRule type="cellIs" dxfId="247" priority="247" operator="lessThan">
      <formula>0</formula>
    </cfRule>
    <cfRule type="cellIs" dxfId="246" priority="248" operator="greaterThan">
      <formula>0</formula>
    </cfRule>
  </conditionalFormatting>
  <conditionalFormatting sqref="AI80:AI81">
    <cfRule type="cellIs" dxfId="245" priority="245" operator="lessThan">
      <formula>0</formula>
    </cfRule>
    <cfRule type="cellIs" dxfId="244" priority="246" operator="greaterThan">
      <formula>0</formula>
    </cfRule>
  </conditionalFormatting>
  <conditionalFormatting sqref="AI80:AI81">
    <cfRule type="cellIs" dxfId="243" priority="243" operator="lessThan">
      <formula>0</formula>
    </cfRule>
    <cfRule type="cellIs" dxfId="242" priority="244" operator="greaterThan">
      <formula>0</formula>
    </cfRule>
  </conditionalFormatting>
  <conditionalFormatting sqref="AI80:AI81">
    <cfRule type="cellIs" dxfId="241" priority="241" operator="lessThan">
      <formula>0</formula>
    </cfRule>
    <cfRule type="cellIs" dxfId="240" priority="242" operator="greaterThan">
      <formula>0</formula>
    </cfRule>
  </conditionalFormatting>
  <conditionalFormatting sqref="AI80:AI81">
    <cfRule type="cellIs" dxfId="239" priority="239" operator="lessThan">
      <formula>0</formula>
    </cfRule>
    <cfRule type="cellIs" dxfId="238" priority="240" operator="greaterThan">
      <formula>0</formula>
    </cfRule>
  </conditionalFormatting>
  <conditionalFormatting sqref="AI80:AI81">
    <cfRule type="cellIs" dxfId="237" priority="237" operator="lessThan">
      <formula>0</formula>
    </cfRule>
    <cfRule type="cellIs" dxfId="236" priority="238" operator="greaterThan">
      <formula>0</formula>
    </cfRule>
  </conditionalFormatting>
  <conditionalFormatting sqref="AI80:AI81">
    <cfRule type="cellIs" dxfId="235" priority="235" operator="lessThan">
      <formula>0</formula>
    </cfRule>
    <cfRule type="cellIs" dxfId="234" priority="236" operator="greaterThan">
      <formula>0</formula>
    </cfRule>
  </conditionalFormatting>
  <conditionalFormatting sqref="AI80:AI81">
    <cfRule type="cellIs" dxfId="233" priority="233" operator="lessThan">
      <formula>0</formula>
    </cfRule>
    <cfRule type="cellIs" dxfId="232" priority="234" operator="greaterThan">
      <formula>0</formula>
    </cfRule>
  </conditionalFormatting>
  <conditionalFormatting sqref="AI80:AI81">
    <cfRule type="cellIs" dxfId="231" priority="231" operator="lessThan">
      <formula>0</formula>
    </cfRule>
    <cfRule type="cellIs" dxfId="230" priority="232" operator="greaterThan">
      <formula>0</formula>
    </cfRule>
  </conditionalFormatting>
  <conditionalFormatting sqref="AI80:AI81">
    <cfRule type="cellIs" dxfId="229" priority="229" operator="lessThan">
      <formula>0</formula>
    </cfRule>
    <cfRule type="cellIs" dxfId="228" priority="230" operator="greaterThan">
      <formula>0</formula>
    </cfRule>
  </conditionalFormatting>
  <conditionalFormatting sqref="AI80:AI81">
    <cfRule type="cellIs" dxfId="227" priority="227" operator="lessThan">
      <formula>0</formula>
    </cfRule>
    <cfRule type="cellIs" dxfId="226" priority="228" operator="greaterThan">
      <formula>0</formula>
    </cfRule>
  </conditionalFormatting>
  <conditionalFormatting sqref="AI80:AI81">
    <cfRule type="cellIs" dxfId="225" priority="225" operator="lessThan">
      <formula>0</formula>
    </cfRule>
    <cfRule type="cellIs" dxfId="224" priority="226" operator="greaterThan">
      <formula>0</formula>
    </cfRule>
  </conditionalFormatting>
  <conditionalFormatting sqref="AI80:AI81">
    <cfRule type="cellIs" dxfId="223" priority="223" operator="lessThan">
      <formula>0</formula>
    </cfRule>
    <cfRule type="cellIs" dxfId="222" priority="224" operator="greaterThan">
      <formula>0</formula>
    </cfRule>
  </conditionalFormatting>
  <conditionalFormatting sqref="AI80:AI81">
    <cfRule type="cellIs" dxfId="221" priority="221" operator="lessThan">
      <formula>0</formula>
    </cfRule>
    <cfRule type="cellIs" dxfId="220" priority="222" operator="greaterThan">
      <formula>0</formula>
    </cfRule>
  </conditionalFormatting>
  <conditionalFormatting sqref="AI80:AI81">
    <cfRule type="cellIs" dxfId="219" priority="219" operator="lessThan">
      <formula>0</formula>
    </cfRule>
    <cfRule type="cellIs" dxfId="218" priority="220" operator="greaterThan">
      <formula>0</formula>
    </cfRule>
  </conditionalFormatting>
  <conditionalFormatting sqref="AI80:AI81">
    <cfRule type="cellIs" dxfId="217" priority="217" operator="lessThan">
      <formula>0</formula>
    </cfRule>
    <cfRule type="cellIs" dxfId="216" priority="218" operator="greaterThan">
      <formula>0</formula>
    </cfRule>
  </conditionalFormatting>
  <conditionalFormatting sqref="AI80:AI81">
    <cfRule type="cellIs" dxfId="215" priority="215" operator="lessThan">
      <formula>0</formula>
    </cfRule>
    <cfRule type="cellIs" dxfId="214" priority="216" operator="greaterThan">
      <formula>0</formula>
    </cfRule>
  </conditionalFormatting>
  <conditionalFormatting sqref="AI80:AI81">
    <cfRule type="cellIs" dxfId="213" priority="213" operator="lessThan">
      <formula>0</formula>
    </cfRule>
    <cfRule type="cellIs" dxfId="212" priority="214" operator="greaterThan">
      <formula>0</formula>
    </cfRule>
  </conditionalFormatting>
  <conditionalFormatting sqref="AI80:AI81">
    <cfRule type="cellIs" dxfId="211" priority="211" operator="lessThan">
      <formula>0</formula>
    </cfRule>
    <cfRule type="cellIs" dxfId="210" priority="212" operator="greaterThan">
      <formula>0</formula>
    </cfRule>
  </conditionalFormatting>
  <conditionalFormatting sqref="AI80:AI81">
    <cfRule type="cellIs" dxfId="209" priority="209" operator="lessThan">
      <formula>0</formula>
    </cfRule>
    <cfRule type="cellIs" dxfId="208" priority="210" operator="greaterThan">
      <formula>0</formula>
    </cfRule>
  </conditionalFormatting>
  <conditionalFormatting sqref="AI80:AI81">
    <cfRule type="cellIs" dxfId="207" priority="207" operator="lessThan">
      <formula>0</formula>
    </cfRule>
    <cfRule type="cellIs" dxfId="206" priority="208" operator="greaterThan">
      <formula>0</formula>
    </cfRule>
  </conditionalFormatting>
  <conditionalFormatting sqref="AI80:AI81">
    <cfRule type="cellIs" dxfId="205" priority="205" operator="lessThan">
      <formula>0</formula>
    </cfRule>
    <cfRule type="cellIs" dxfId="204" priority="206" operator="greaterThan">
      <formula>0</formula>
    </cfRule>
  </conditionalFormatting>
  <conditionalFormatting sqref="AI80:AI81">
    <cfRule type="cellIs" dxfId="203" priority="203" operator="lessThan">
      <formula>0</formula>
    </cfRule>
    <cfRule type="cellIs" dxfId="202" priority="204" operator="greaterThan">
      <formula>0</formula>
    </cfRule>
  </conditionalFormatting>
  <conditionalFormatting sqref="AI80:AI81">
    <cfRule type="cellIs" dxfId="201" priority="201" operator="lessThan">
      <formula>0</formula>
    </cfRule>
    <cfRule type="cellIs" dxfId="200" priority="202" operator="greaterThan">
      <formula>0</formula>
    </cfRule>
  </conditionalFormatting>
  <conditionalFormatting sqref="AI80:AI81">
    <cfRule type="cellIs" dxfId="199" priority="199" operator="lessThan">
      <formula>0</formula>
    </cfRule>
    <cfRule type="cellIs" dxfId="198" priority="200" operator="greaterThan">
      <formula>0</formula>
    </cfRule>
  </conditionalFormatting>
  <conditionalFormatting sqref="AO80:AO81">
    <cfRule type="cellIs" dxfId="197" priority="197" operator="lessThan">
      <formula>0</formula>
    </cfRule>
    <cfRule type="cellIs" dxfId="196" priority="198" operator="greaterThan">
      <formula>0</formula>
    </cfRule>
  </conditionalFormatting>
  <conditionalFormatting sqref="AO80:AO81">
    <cfRule type="cellIs" dxfId="195" priority="195" operator="lessThan">
      <formula>0</formula>
    </cfRule>
    <cfRule type="cellIs" dxfId="194" priority="196" operator="greaterThan">
      <formula>0</formula>
    </cfRule>
  </conditionalFormatting>
  <conditionalFormatting sqref="AO80:AO81">
    <cfRule type="cellIs" dxfId="193" priority="193" operator="lessThan">
      <formula>0</formula>
    </cfRule>
    <cfRule type="cellIs" dxfId="192" priority="194" operator="greaterThan">
      <formula>0</formula>
    </cfRule>
  </conditionalFormatting>
  <conditionalFormatting sqref="AO80:AO81">
    <cfRule type="cellIs" dxfId="191" priority="191" operator="lessThan">
      <formula>0</formula>
    </cfRule>
    <cfRule type="cellIs" dxfId="190" priority="192" operator="greaterThan">
      <formula>0</formula>
    </cfRule>
  </conditionalFormatting>
  <conditionalFormatting sqref="AO80:AO81">
    <cfRule type="cellIs" dxfId="189" priority="189" operator="lessThan">
      <formula>0</formula>
    </cfRule>
    <cfRule type="cellIs" dxfId="188" priority="190" operator="greaterThan">
      <formula>0</formula>
    </cfRule>
  </conditionalFormatting>
  <conditionalFormatting sqref="AO80:AO81">
    <cfRule type="cellIs" dxfId="187" priority="187" operator="lessThan">
      <formula>0</formula>
    </cfRule>
    <cfRule type="cellIs" dxfId="186" priority="188" operator="greaterThan">
      <formula>0</formula>
    </cfRule>
  </conditionalFormatting>
  <conditionalFormatting sqref="AO80:AO81">
    <cfRule type="cellIs" dxfId="185" priority="185" operator="lessThan">
      <formula>0</formula>
    </cfRule>
    <cfRule type="cellIs" dxfId="184" priority="186" operator="greaterThan">
      <formula>0</formula>
    </cfRule>
  </conditionalFormatting>
  <conditionalFormatting sqref="AO80:AO81">
    <cfRule type="cellIs" dxfId="183" priority="183" operator="lessThan">
      <formula>0</formula>
    </cfRule>
    <cfRule type="cellIs" dxfId="182" priority="184" operator="greaterThan">
      <formula>0</formula>
    </cfRule>
  </conditionalFormatting>
  <conditionalFormatting sqref="AO80:AO81">
    <cfRule type="cellIs" dxfId="181" priority="181" operator="lessThan">
      <formula>0</formula>
    </cfRule>
    <cfRule type="cellIs" dxfId="180" priority="182" operator="greaterThan">
      <formula>0</formula>
    </cfRule>
  </conditionalFormatting>
  <conditionalFormatting sqref="AO80:AO81">
    <cfRule type="cellIs" dxfId="179" priority="179" operator="lessThan">
      <formula>0</formula>
    </cfRule>
    <cfRule type="cellIs" dxfId="178" priority="180" operator="greaterThan">
      <formula>0</formula>
    </cfRule>
  </conditionalFormatting>
  <conditionalFormatting sqref="AO80:AO81">
    <cfRule type="cellIs" dxfId="177" priority="177" operator="lessThan">
      <formula>0</formula>
    </cfRule>
    <cfRule type="cellIs" dxfId="176" priority="178" operator="greaterThan">
      <formula>0</formula>
    </cfRule>
  </conditionalFormatting>
  <conditionalFormatting sqref="AO80:AO81">
    <cfRule type="cellIs" dxfId="175" priority="175" operator="lessThan">
      <formula>0</formula>
    </cfRule>
    <cfRule type="cellIs" dxfId="174" priority="176" operator="greaterThan">
      <formula>0</formula>
    </cfRule>
  </conditionalFormatting>
  <conditionalFormatting sqref="AO80:AO81">
    <cfRule type="cellIs" dxfId="173" priority="173" operator="lessThan">
      <formula>0</formula>
    </cfRule>
    <cfRule type="cellIs" dxfId="172" priority="174" operator="greaterThan">
      <formula>0</formula>
    </cfRule>
  </conditionalFormatting>
  <conditionalFormatting sqref="AO80:AO81">
    <cfRule type="cellIs" dxfId="171" priority="171" operator="lessThan">
      <formula>0</formula>
    </cfRule>
    <cfRule type="cellIs" dxfId="170" priority="172" operator="greaterThan">
      <formula>0</formula>
    </cfRule>
  </conditionalFormatting>
  <conditionalFormatting sqref="AO80:AO81">
    <cfRule type="cellIs" dxfId="169" priority="169" operator="lessThan">
      <formula>0</formula>
    </cfRule>
    <cfRule type="cellIs" dxfId="168" priority="170" operator="greaterThan">
      <formula>0</formula>
    </cfRule>
  </conditionalFormatting>
  <conditionalFormatting sqref="AO80:AO81">
    <cfRule type="cellIs" dxfId="167" priority="167" operator="lessThan">
      <formula>0</formula>
    </cfRule>
    <cfRule type="cellIs" dxfId="166" priority="168" operator="greaterThan">
      <formula>0</formula>
    </cfRule>
  </conditionalFormatting>
  <conditionalFormatting sqref="AO80:AO81">
    <cfRule type="cellIs" dxfId="165" priority="165" operator="lessThan">
      <formula>0</formula>
    </cfRule>
    <cfRule type="cellIs" dxfId="164" priority="166" operator="greaterThan">
      <formula>0</formula>
    </cfRule>
  </conditionalFormatting>
  <conditionalFormatting sqref="AO80:AO81">
    <cfRule type="cellIs" dxfId="163" priority="163" operator="lessThan">
      <formula>0</formula>
    </cfRule>
    <cfRule type="cellIs" dxfId="162" priority="164" operator="greaterThan">
      <formula>0</formula>
    </cfRule>
  </conditionalFormatting>
  <conditionalFormatting sqref="AO80:AO81">
    <cfRule type="cellIs" dxfId="161" priority="161" operator="lessThan">
      <formula>0</formula>
    </cfRule>
    <cfRule type="cellIs" dxfId="160" priority="162" operator="greaterThan">
      <formula>0</formula>
    </cfRule>
  </conditionalFormatting>
  <conditionalFormatting sqref="AO80:AO81">
    <cfRule type="cellIs" dxfId="159" priority="159" operator="lessThan">
      <formula>0</formula>
    </cfRule>
    <cfRule type="cellIs" dxfId="158" priority="160" operator="greaterThan">
      <formula>0</formula>
    </cfRule>
  </conditionalFormatting>
  <conditionalFormatting sqref="AO80:AO81">
    <cfRule type="cellIs" dxfId="157" priority="157" operator="lessThan">
      <formula>0</formula>
    </cfRule>
    <cfRule type="cellIs" dxfId="156" priority="158" operator="greaterThan">
      <formula>0</formula>
    </cfRule>
  </conditionalFormatting>
  <conditionalFormatting sqref="AO80:AO81">
    <cfRule type="cellIs" dxfId="155" priority="155" operator="lessThan">
      <formula>0</formula>
    </cfRule>
    <cfRule type="cellIs" dxfId="154" priority="156" operator="greaterThan">
      <formula>0</formula>
    </cfRule>
  </conditionalFormatting>
  <conditionalFormatting sqref="AO80:AO81">
    <cfRule type="cellIs" dxfId="153" priority="153" operator="lessThan">
      <formula>0</formula>
    </cfRule>
    <cfRule type="cellIs" dxfId="152" priority="154" operator="greaterThan">
      <formula>0</formula>
    </cfRule>
  </conditionalFormatting>
  <conditionalFormatting sqref="AO80:AO81">
    <cfRule type="cellIs" dxfId="151" priority="151" operator="lessThan">
      <formula>0</formula>
    </cfRule>
    <cfRule type="cellIs" dxfId="150" priority="152" operator="greaterThan">
      <formula>0</formula>
    </cfRule>
  </conditionalFormatting>
  <conditionalFormatting sqref="AO80:AO81">
    <cfRule type="cellIs" dxfId="149" priority="149" operator="lessThan">
      <formula>0</formula>
    </cfRule>
    <cfRule type="cellIs" dxfId="148" priority="150" operator="greaterThan">
      <formula>0</formula>
    </cfRule>
  </conditionalFormatting>
  <conditionalFormatting sqref="AO80:AO81">
    <cfRule type="cellIs" dxfId="147" priority="147" operator="lessThan">
      <formula>0</formula>
    </cfRule>
    <cfRule type="cellIs" dxfId="146" priority="148" operator="greaterThan">
      <formula>0</formula>
    </cfRule>
  </conditionalFormatting>
  <conditionalFormatting sqref="AO80:AO81">
    <cfRule type="cellIs" dxfId="145" priority="145" operator="lessThan">
      <formula>0</formula>
    </cfRule>
    <cfRule type="cellIs" dxfId="144" priority="146" operator="greaterThan">
      <formula>0</formula>
    </cfRule>
  </conditionalFormatting>
  <conditionalFormatting sqref="AO80:AO81">
    <cfRule type="cellIs" dxfId="143" priority="143" operator="lessThan">
      <formula>0</formula>
    </cfRule>
    <cfRule type="cellIs" dxfId="142" priority="144" operator="greaterThan">
      <formula>0</formula>
    </cfRule>
  </conditionalFormatting>
  <conditionalFormatting sqref="AO80:AO81">
    <cfRule type="cellIs" dxfId="141" priority="141" operator="lessThan">
      <formula>0</formula>
    </cfRule>
    <cfRule type="cellIs" dxfId="140" priority="142" operator="greaterThan">
      <formula>0</formula>
    </cfRule>
  </conditionalFormatting>
  <conditionalFormatting sqref="AO80:AO81">
    <cfRule type="cellIs" dxfId="139" priority="139" operator="lessThan">
      <formula>0</formula>
    </cfRule>
    <cfRule type="cellIs" dxfId="138" priority="140" operator="greaterThan">
      <formula>0</formula>
    </cfRule>
  </conditionalFormatting>
  <conditionalFormatting sqref="AO80:AO81">
    <cfRule type="cellIs" dxfId="137" priority="137" operator="lessThan">
      <formula>0</formula>
    </cfRule>
    <cfRule type="cellIs" dxfId="136" priority="138" operator="greaterThan">
      <formula>0</formula>
    </cfRule>
  </conditionalFormatting>
  <conditionalFormatting sqref="AO80:AO81">
    <cfRule type="cellIs" dxfId="135" priority="135" operator="lessThan">
      <formula>0</formula>
    </cfRule>
    <cfRule type="cellIs" dxfId="134" priority="136" operator="greaterThan">
      <formula>0</formula>
    </cfRule>
  </conditionalFormatting>
  <conditionalFormatting sqref="AO80:AO81">
    <cfRule type="cellIs" dxfId="133" priority="133" operator="lessThan">
      <formula>0</formula>
    </cfRule>
    <cfRule type="cellIs" dxfId="132" priority="134" operator="greaterThan">
      <formula>0</formula>
    </cfRule>
  </conditionalFormatting>
  <conditionalFormatting sqref="AO80:AO81">
    <cfRule type="cellIs" dxfId="131" priority="131" operator="lessThan">
      <formula>0</formula>
    </cfRule>
    <cfRule type="cellIs" dxfId="130" priority="132" operator="greaterThan">
      <formula>0</formula>
    </cfRule>
  </conditionalFormatting>
  <conditionalFormatting sqref="C87:V91">
    <cfRule type="cellIs" dxfId="129" priority="130" operator="lessThan">
      <formula>0</formula>
    </cfRule>
  </conditionalFormatting>
  <conditionalFormatting sqref="E87:E91">
    <cfRule type="cellIs" dxfId="128" priority="129" operator="lessThan">
      <formula>0</formula>
    </cfRule>
  </conditionalFormatting>
  <conditionalFormatting sqref="E87:E91">
    <cfRule type="cellIs" dxfId="127" priority="128" operator="lessThan">
      <formula>0</formula>
    </cfRule>
  </conditionalFormatting>
  <conditionalFormatting sqref="E87:E91">
    <cfRule type="cellIs" dxfId="126" priority="125" operator="greaterThan">
      <formula>0</formula>
    </cfRule>
    <cfRule type="cellIs" dxfId="125" priority="126" operator="lessThan">
      <formula>0</formula>
    </cfRule>
    <cfRule type="cellIs" dxfId="124" priority="127" operator="lessThan">
      <formula>0</formula>
    </cfRule>
  </conditionalFormatting>
  <conditionalFormatting sqref="H87:H91">
    <cfRule type="cellIs" dxfId="123" priority="124" operator="lessThan">
      <formula>0</formula>
    </cfRule>
  </conditionalFormatting>
  <conditionalFormatting sqref="H87:H91">
    <cfRule type="cellIs" dxfId="122" priority="123" operator="lessThan">
      <formula>0</formula>
    </cfRule>
  </conditionalFormatting>
  <conditionalFormatting sqref="H87:H91">
    <cfRule type="cellIs" dxfId="121" priority="120" operator="greaterThan">
      <formula>0</formula>
    </cfRule>
    <cfRule type="cellIs" dxfId="120" priority="121" operator="lessThan">
      <formula>0</formula>
    </cfRule>
    <cfRule type="cellIs" dxfId="119" priority="122" operator="lessThan">
      <formula>0</formula>
    </cfRule>
  </conditionalFormatting>
  <conditionalFormatting sqref="K87:K91">
    <cfRule type="cellIs" dxfId="118" priority="119" operator="lessThan">
      <formula>0</formula>
    </cfRule>
  </conditionalFormatting>
  <conditionalFormatting sqref="K87:K91">
    <cfRule type="cellIs" dxfId="117" priority="118" operator="lessThan">
      <formula>0</formula>
    </cfRule>
  </conditionalFormatting>
  <conditionalFormatting sqref="K87:K91">
    <cfRule type="cellIs" dxfId="116" priority="115" operator="greaterThan">
      <formula>0</formula>
    </cfRule>
    <cfRule type="cellIs" dxfId="115" priority="116" operator="lessThan">
      <formula>0</formula>
    </cfRule>
    <cfRule type="cellIs" dxfId="114" priority="117" operator="lessThan">
      <formula>0</formula>
    </cfRule>
  </conditionalFormatting>
  <conditionalFormatting sqref="N87:N91">
    <cfRule type="cellIs" dxfId="113" priority="114" operator="lessThan">
      <formula>0</formula>
    </cfRule>
  </conditionalFormatting>
  <conditionalFormatting sqref="N87:N91">
    <cfRule type="cellIs" dxfId="112" priority="113" operator="lessThan">
      <formula>0</formula>
    </cfRule>
  </conditionalFormatting>
  <conditionalFormatting sqref="N87:N91">
    <cfRule type="cellIs" dxfId="111" priority="110" operator="greaterThan">
      <formula>0</formula>
    </cfRule>
    <cfRule type="cellIs" dxfId="110" priority="111" operator="lessThan">
      <formula>0</formula>
    </cfRule>
    <cfRule type="cellIs" dxfId="109" priority="112" operator="lessThan">
      <formula>0</formula>
    </cfRule>
  </conditionalFormatting>
  <conditionalFormatting sqref="Q87:Q91">
    <cfRule type="cellIs" dxfId="108" priority="109" operator="lessThan">
      <formula>0</formula>
    </cfRule>
  </conditionalFormatting>
  <conditionalFormatting sqref="Q87:Q91">
    <cfRule type="cellIs" dxfId="107" priority="108" operator="lessThan">
      <formula>0</formula>
    </cfRule>
  </conditionalFormatting>
  <conditionalFormatting sqref="Q87:Q91">
    <cfRule type="cellIs" dxfId="106" priority="105" operator="greaterThan">
      <formula>0</formula>
    </cfRule>
    <cfRule type="cellIs" dxfId="105" priority="106" operator="lessThan">
      <formula>0</formula>
    </cfRule>
    <cfRule type="cellIs" dxfId="104" priority="107" operator="lessThan">
      <formula>0</formula>
    </cfRule>
  </conditionalFormatting>
  <conditionalFormatting sqref="T87:T91">
    <cfRule type="cellIs" dxfId="103" priority="104" operator="lessThan">
      <formula>0</formula>
    </cfRule>
  </conditionalFormatting>
  <conditionalFormatting sqref="T87:T91">
    <cfRule type="cellIs" dxfId="102" priority="103" operator="lessThan">
      <formula>0</formula>
    </cfRule>
  </conditionalFormatting>
  <conditionalFormatting sqref="T87:T91">
    <cfRule type="cellIs" dxfId="101" priority="100" operator="greaterThan">
      <formula>0</formula>
    </cfRule>
    <cfRule type="cellIs" dxfId="100" priority="101" operator="lessThan">
      <formula>0</formula>
    </cfRule>
    <cfRule type="cellIs" dxfId="99" priority="102" operator="lessThan">
      <formula>0</formula>
    </cfRule>
  </conditionalFormatting>
  <conditionalFormatting sqref="W87:W91">
    <cfRule type="cellIs" dxfId="98" priority="99" operator="lessThan">
      <formula>0</formula>
    </cfRule>
  </conditionalFormatting>
  <conditionalFormatting sqref="W87:W91">
    <cfRule type="cellIs" dxfId="97" priority="98" operator="lessThan">
      <formula>0</formula>
    </cfRule>
  </conditionalFormatting>
  <conditionalFormatting sqref="W87:W91">
    <cfRule type="cellIs" dxfId="96" priority="95" operator="greaterThan">
      <formula>0</formula>
    </cfRule>
    <cfRule type="cellIs" dxfId="95" priority="96" operator="lessThan">
      <formula>0</formula>
    </cfRule>
    <cfRule type="cellIs" dxfId="94" priority="97" operator="lessThan">
      <formula>0</formula>
    </cfRule>
  </conditionalFormatting>
  <conditionalFormatting sqref="C87:V91">
    <cfRule type="cellIs" dxfId="93" priority="94" operator="lessThan">
      <formula>0</formula>
    </cfRule>
  </conditionalFormatting>
  <conditionalFormatting sqref="E87:E91">
    <cfRule type="cellIs" dxfId="92" priority="93" operator="lessThan">
      <formula>0</formula>
    </cfRule>
  </conditionalFormatting>
  <conditionalFormatting sqref="E87:E91">
    <cfRule type="cellIs" dxfId="91" priority="90" operator="greaterThan">
      <formula>0</formula>
    </cfRule>
    <cfRule type="cellIs" dxfId="90" priority="91" operator="lessThan">
      <formula>0</formula>
    </cfRule>
    <cfRule type="cellIs" dxfId="89" priority="92" operator="lessThan">
      <formula>0</formula>
    </cfRule>
  </conditionalFormatting>
  <conditionalFormatting sqref="H87:H91">
    <cfRule type="cellIs" dxfId="88" priority="89" operator="lessThan">
      <formula>0</formula>
    </cfRule>
  </conditionalFormatting>
  <conditionalFormatting sqref="H87:H91">
    <cfRule type="cellIs" dxfId="87" priority="86" operator="greaterThan">
      <formula>0</formula>
    </cfRule>
    <cfRule type="cellIs" dxfId="86" priority="87" operator="lessThan">
      <formula>0</formula>
    </cfRule>
    <cfRule type="cellIs" dxfId="85" priority="88" operator="lessThan">
      <formula>0</formula>
    </cfRule>
  </conditionalFormatting>
  <conditionalFormatting sqref="K87:K91">
    <cfRule type="cellIs" dxfId="84" priority="85" operator="lessThan">
      <formula>0</formula>
    </cfRule>
  </conditionalFormatting>
  <conditionalFormatting sqref="K87:K91">
    <cfRule type="cellIs" dxfId="83" priority="82" operator="greaterThan">
      <formula>0</formula>
    </cfRule>
    <cfRule type="cellIs" dxfId="82" priority="83" operator="lessThan">
      <formula>0</formula>
    </cfRule>
    <cfRule type="cellIs" dxfId="81" priority="84" operator="lessThan">
      <formula>0</formula>
    </cfRule>
  </conditionalFormatting>
  <conditionalFormatting sqref="N87:N91">
    <cfRule type="cellIs" dxfId="80" priority="81" operator="lessThan">
      <formula>0</formula>
    </cfRule>
  </conditionalFormatting>
  <conditionalFormatting sqref="N87:N91">
    <cfRule type="cellIs" dxfId="79" priority="78" operator="greaterThan">
      <formula>0</formula>
    </cfRule>
    <cfRule type="cellIs" dxfId="78" priority="79" operator="lessThan">
      <formula>0</formula>
    </cfRule>
    <cfRule type="cellIs" dxfId="77" priority="80" operator="lessThan">
      <formula>0</formula>
    </cfRule>
  </conditionalFormatting>
  <conditionalFormatting sqref="Q87:Q91">
    <cfRule type="cellIs" dxfId="76" priority="77" operator="lessThan">
      <formula>0</formula>
    </cfRule>
  </conditionalFormatting>
  <conditionalFormatting sqref="Q87:Q91">
    <cfRule type="cellIs" dxfId="75" priority="74" operator="greaterThan">
      <formula>0</formula>
    </cfRule>
    <cfRule type="cellIs" dxfId="74" priority="75" operator="lessThan">
      <formula>0</formula>
    </cfRule>
    <cfRule type="cellIs" dxfId="73" priority="76" operator="lessThan">
      <formula>0</formula>
    </cfRule>
  </conditionalFormatting>
  <conditionalFormatting sqref="T87:T91">
    <cfRule type="cellIs" dxfId="72" priority="73" operator="lessThan">
      <formula>0</formula>
    </cfRule>
  </conditionalFormatting>
  <conditionalFormatting sqref="T87:T91">
    <cfRule type="cellIs" dxfId="71" priority="70" operator="greaterThan">
      <formula>0</formula>
    </cfRule>
    <cfRule type="cellIs" dxfId="70" priority="71" operator="lessThan">
      <formula>0</formula>
    </cfRule>
    <cfRule type="cellIs" dxfId="69" priority="72" operator="lessThan">
      <formula>0</formula>
    </cfRule>
  </conditionalFormatting>
  <conditionalFormatting sqref="W87:W91">
    <cfRule type="cellIs" dxfId="68" priority="69" operator="lessThan">
      <formula>0</formula>
    </cfRule>
  </conditionalFormatting>
  <conditionalFormatting sqref="W87:W91">
    <cfRule type="cellIs" dxfId="67" priority="68" operator="lessThan">
      <formula>0</formula>
    </cfRule>
  </conditionalFormatting>
  <conditionalFormatting sqref="W87:W91">
    <cfRule type="cellIs" dxfId="66" priority="65" operator="greaterThan">
      <formula>0</formula>
    </cfRule>
    <cfRule type="cellIs" dxfId="65" priority="66" operator="lessThan">
      <formula>0</formula>
    </cfRule>
    <cfRule type="cellIs" dxfId="64" priority="67" operator="lessThan">
      <formula>0</formula>
    </cfRule>
  </conditionalFormatting>
  <conditionalFormatting sqref="C87:V91">
    <cfRule type="cellIs" dxfId="63" priority="64" operator="lessThan">
      <formula>0</formula>
    </cfRule>
  </conditionalFormatting>
  <conditionalFormatting sqref="E87:E91">
    <cfRule type="cellIs" dxfId="62" priority="61" operator="greaterThan">
      <formula>0</formula>
    </cfRule>
    <cfRule type="cellIs" dxfId="61" priority="62" operator="lessThan">
      <formula>0</formula>
    </cfRule>
    <cfRule type="cellIs" dxfId="60" priority="63" operator="lessThan">
      <formula>0</formula>
    </cfRule>
  </conditionalFormatting>
  <conditionalFormatting sqref="H87:H91">
    <cfRule type="cellIs" dxfId="59" priority="58" operator="greaterThan">
      <formula>0</formula>
    </cfRule>
    <cfRule type="cellIs" dxfId="58" priority="59" operator="lessThan">
      <formula>0</formula>
    </cfRule>
    <cfRule type="cellIs" dxfId="57" priority="60" operator="lessThan">
      <formula>0</formula>
    </cfRule>
  </conditionalFormatting>
  <conditionalFormatting sqref="K87:K91">
    <cfRule type="cellIs" dxfId="56" priority="55" operator="greaterThan">
      <formula>0</formula>
    </cfRule>
    <cfRule type="cellIs" dxfId="55" priority="56" operator="lessThan">
      <formula>0</formula>
    </cfRule>
    <cfRule type="cellIs" dxfId="54" priority="57" operator="lessThan">
      <formula>0</formula>
    </cfRule>
  </conditionalFormatting>
  <conditionalFormatting sqref="N87:N91">
    <cfRule type="cellIs" dxfId="53" priority="52" operator="greaterThan">
      <formula>0</formula>
    </cfRule>
    <cfRule type="cellIs" dxfId="52" priority="53" operator="lessThan">
      <formula>0</formula>
    </cfRule>
    <cfRule type="cellIs" dxfId="51" priority="54" operator="lessThan">
      <formula>0</formula>
    </cfRule>
  </conditionalFormatting>
  <conditionalFormatting sqref="Q87:Q91">
    <cfRule type="cellIs" dxfId="50" priority="49" operator="greaterThan">
      <formula>0</formula>
    </cfRule>
    <cfRule type="cellIs" dxfId="49" priority="50" operator="lessThan">
      <formula>0</formula>
    </cfRule>
    <cfRule type="cellIs" dxfId="48" priority="51" operator="lessThan">
      <formula>0</formula>
    </cfRule>
  </conditionalFormatting>
  <conditionalFormatting sqref="T87:T91">
    <cfRule type="cellIs" dxfId="47" priority="46" operator="greaterThan">
      <formula>0</formula>
    </cfRule>
    <cfRule type="cellIs" dxfId="46" priority="47" operator="lessThan">
      <formula>0</formula>
    </cfRule>
    <cfRule type="cellIs" dxfId="45" priority="48" operator="lessThan">
      <formula>0</formula>
    </cfRule>
  </conditionalFormatting>
  <conditionalFormatting sqref="W87:W91">
    <cfRule type="cellIs" dxfId="44" priority="45" operator="lessThan">
      <formula>0</formula>
    </cfRule>
  </conditionalFormatting>
  <conditionalFormatting sqref="W87:W91">
    <cfRule type="cellIs" dxfId="43" priority="42" operator="greaterThan">
      <formula>0</formula>
    </cfRule>
    <cfRule type="cellIs" dxfId="42" priority="43" operator="lessThan">
      <formula>0</formula>
    </cfRule>
    <cfRule type="cellIs" dxfId="41" priority="44" operator="lessThan">
      <formula>0</formula>
    </cfRule>
  </conditionalFormatting>
  <conditionalFormatting sqref="Z87:Z91">
    <cfRule type="cellIs" dxfId="40" priority="41" operator="lessThan">
      <formula>0</formula>
    </cfRule>
  </conditionalFormatting>
  <conditionalFormatting sqref="Z87:Z91">
    <cfRule type="cellIs" dxfId="39" priority="40" operator="lessThan">
      <formula>0</formula>
    </cfRule>
  </conditionalFormatting>
  <conditionalFormatting sqref="Z87:Z91">
    <cfRule type="cellIs" dxfId="38" priority="39" operator="lessThan">
      <formula>0</formula>
    </cfRule>
  </conditionalFormatting>
  <conditionalFormatting sqref="Z87:Z91">
    <cfRule type="cellIs" dxfId="37" priority="36" operator="greaterThan">
      <formula>0</formula>
    </cfRule>
    <cfRule type="cellIs" dxfId="36" priority="37" operator="lessThan">
      <formula>0</formula>
    </cfRule>
    <cfRule type="cellIs" dxfId="35" priority="38" operator="lessThan">
      <formula>0</formula>
    </cfRule>
  </conditionalFormatting>
  <conditionalFormatting sqref="AC87:AC91">
    <cfRule type="cellIs" dxfId="34" priority="35" operator="lessThan">
      <formula>0</formula>
    </cfRule>
  </conditionalFormatting>
  <conditionalFormatting sqref="AC87:AC91">
    <cfRule type="cellIs" dxfId="33" priority="34" operator="lessThan">
      <formula>0</formula>
    </cfRule>
  </conditionalFormatting>
  <conditionalFormatting sqref="AC87:AC91">
    <cfRule type="cellIs" dxfId="32" priority="33" operator="lessThan">
      <formula>0</formula>
    </cfRule>
  </conditionalFormatting>
  <conditionalFormatting sqref="AC87:AC91">
    <cfRule type="cellIs" dxfId="31" priority="30" operator="greaterThan">
      <formula>0</formula>
    </cfRule>
    <cfRule type="cellIs" dxfId="30" priority="31" operator="lessThan">
      <formula>0</formula>
    </cfRule>
    <cfRule type="cellIs" dxfId="29" priority="32" operator="lessThan">
      <formula>0</formula>
    </cfRule>
  </conditionalFormatting>
  <conditionalFormatting sqref="X87:AB91">
    <cfRule type="cellIs" dxfId="28" priority="29" operator="lessThan">
      <formula>0</formula>
    </cfRule>
  </conditionalFormatting>
  <conditionalFormatting sqref="Z87:Z91">
    <cfRule type="cellIs" dxfId="27" priority="28" operator="lessThan">
      <formula>0</formula>
    </cfRule>
  </conditionalFormatting>
  <conditionalFormatting sqref="Z87:Z91">
    <cfRule type="cellIs" dxfId="26" priority="27" operator="lessThan">
      <formula>0</formula>
    </cfRule>
  </conditionalFormatting>
  <conditionalFormatting sqref="Z87:Z91">
    <cfRule type="cellIs" dxfId="25" priority="24" operator="greaterThan">
      <formula>0</formula>
    </cfRule>
    <cfRule type="cellIs" dxfId="24" priority="25" operator="lessThan">
      <formula>0</formula>
    </cfRule>
    <cfRule type="cellIs" dxfId="23" priority="26" operator="lessThan">
      <formula>0</formula>
    </cfRule>
  </conditionalFormatting>
  <conditionalFormatting sqref="AC87:AC91">
    <cfRule type="cellIs" dxfId="22" priority="23" operator="lessThan">
      <formula>0</formula>
    </cfRule>
  </conditionalFormatting>
  <conditionalFormatting sqref="AC87:AC91">
    <cfRule type="cellIs" dxfId="21" priority="22" operator="lessThan">
      <formula>0</formula>
    </cfRule>
  </conditionalFormatting>
  <conditionalFormatting sqref="AC87:AC91">
    <cfRule type="cellIs" dxfId="20" priority="19" operator="greaterThan">
      <formula>0</formula>
    </cfRule>
    <cfRule type="cellIs" dxfId="19" priority="20" operator="lessThan">
      <formula>0</formula>
    </cfRule>
    <cfRule type="cellIs" dxfId="18" priority="21" operator="lessThan">
      <formula>0</formula>
    </cfRule>
  </conditionalFormatting>
  <conditionalFormatting sqref="X87:AB91">
    <cfRule type="cellIs" dxfId="17" priority="18" operator="lessThan">
      <formula>0</formula>
    </cfRule>
  </conditionalFormatting>
  <conditionalFormatting sqref="Z87:Z91">
    <cfRule type="cellIs" dxfId="16" priority="17" operator="lessThan">
      <formula>0</formula>
    </cfRule>
  </conditionalFormatting>
  <conditionalFormatting sqref="Z87:Z91">
    <cfRule type="cellIs" dxfId="15" priority="14" operator="greaterThan">
      <formula>0</formula>
    </cfRule>
    <cfRule type="cellIs" dxfId="14" priority="15" operator="lessThan">
      <formula>0</formula>
    </cfRule>
    <cfRule type="cellIs" dxfId="13" priority="16" operator="lessThan">
      <formula>0</formula>
    </cfRule>
  </conditionalFormatting>
  <conditionalFormatting sqref="AC87:AC91">
    <cfRule type="cellIs" dxfId="12" priority="13" operator="lessThan">
      <formula>0</formula>
    </cfRule>
  </conditionalFormatting>
  <conditionalFormatting sqref="AC87:AC91">
    <cfRule type="cellIs" dxfId="11" priority="12" operator="lessThan">
      <formula>0</formula>
    </cfRule>
  </conditionalFormatting>
  <conditionalFormatting sqref="AC87:AC91">
    <cfRule type="cellIs" dxfId="10" priority="9" operator="greaterThan">
      <formula>0</formula>
    </cfRule>
    <cfRule type="cellIs" dxfId="9" priority="10" operator="lessThan">
      <formula>0</formula>
    </cfRule>
    <cfRule type="cellIs" dxfId="8" priority="11" operator="lessThan">
      <formula>0</formula>
    </cfRule>
  </conditionalFormatting>
  <conditionalFormatting sqref="X87:AB91">
    <cfRule type="cellIs" dxfId="7" priority="8" operator="lessThan">
      <formula>0</formula>
    </cfRule>
  </conditionalFormatting>
  <conditionalFormatting sqref="Z87:Z91">
    <cfRule type="cellIs" dxfId="6" priority="5" operator="greaterThan">
      <formula>0</formula>
    </cfRule>
    <cfRule type="cellIs" dxfId="5" priority="6" operator="lessThan">
      <formula>0</formula>
    </cfRule>
    <cfRule type="cellIs" dxfId="4" priority="7" operator="lessThan">
      <formula>0</formula>
    </cfRule>
  </conditionalFormatting>
  <conditionalFormatting sqref="AC87:AC91">
    <cfRule type="cellIs" dxfId="3" priority="4" operator="lessThan">
      <formula>0</formula>
    </cfRule>
  </conditionalFormatting>
  <conditionalFormatting sqref="AC87:AC91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E15:Z20 E58:Z79 E82:Z86 E87:AC91 E32:Z51 E31:N31 P31:Z31 E22:Z30 E21:Q21 S21:Z21 E53:Z57 E52:N52 P52:Z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Geschäftsvorfälle</vt:lpstr>
      <vt:lpstr>1-7</vt:lpstr>
      <vt:lpstr>8-14</vt:lpstr>
      <vt:lpstr>15-21</vt:lpstr>
      <vt:lpstr>22-30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Steinert</dc:creator>
  <cp:lastModifiedBy>Admin</cp:lastModifiedBy>
  <cp:lastPrinted>2012-04-03T09:03:24Z</cp:lastPrinted>
  <dcterms:created xsi:type="dcterms:W3CDTF">2012-04-02T10:59:23Z</dcterms:created>
  <dcterms:modified xsi:type="dcterms:W3CDTF">2014-07-25T09:00:01Z</dcterms:modified>
</cp:coreProperties>
</file>