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never" defaultThemeVersion="124226"/>
  <bookViews>
    <workbookView xWindow="240" yWindow="216" windowWidth="15600" windowHeight="11352"/>
  </bookViews>
  <sheets>
    <sheet name="Anlage 5.1" sheetId="1" r:id="rId1"/>
    <sheet name="Anlage N mit Nettopreisen" sheetId="5" r:id="rId2"/>
    <sheet name="Tabelle2" sheetId="2" r:id="rId3"/>
    <sheet name="Tabelle3" sheetId="3" r:id="rId4"/>
  </sheets>
  <externalReferences>
    <externalReference r:id="rId5"/>
  </externalReferences>
  <definedNames>
    <definedName name="_xlnm.Print_Area" localSheetId="0">'Anlage 5.1'!$A$1:$N$54</definedName>
    <definedName name="_xlnm.Print_Area" localSheetId="1">'Anlage N mit Nettopreisen'!$A$1:$R$268</definedName>
  </definedNames>
  <calcPr calcId="145621"/>
</workbook>
</file>

<file path=xl/calcChain.xml><?xml version="1.0" encoding="utf-8"?>
<calcChain xmlns="http://schemas.openxmlformats.org/spreadsheetml/2006/main">
  <c r="J44" i="1" l="1"/>
  <c r="E2" i="5"/>
  <c r="B3" i="5"/>
  <c r="E3" i="5"/>
  <c r="E4" i="5"/>
  <c r="E5" i="5"/>
  <c r="K9" i="5"/>
  <c r="Q10" i="5" s="1"/>
  <c r="R10" i="5"/>
  <c r="R8" i="5" s="1"/>
  <c r="A11" i="5"/>
  <c r="K11" i="5"/>
  <c r="Q12" i="5" s="1"/>
  <c r="R12" i="5"/>
  <c r="A13" i="5"/>
  <c r="K13" i="5"/>
  <c r="Q14" i="5" s="1"/>
  <c r="R14" i="5"/>
  <c r="A15" i="5"/>
  <c r="K15" i="5"/>
  <c r="Q16" i="5" s="1"/>
  <c r="R16" i="5"/>
  <c r="A17" i="5"/>
  <c r="K17" i="5"/>
  <c r="Q18" i="5" s="1"/>
  <c r="R18" i="5"/>
  <c r="A19" i="5"/>
  <c r="K19" i="5"/>
  <c r="Q20" i="5" s="1"/>
  <c r="R20" i="5"/>
  <c r="A21" i="5"/>
  <c r="K21" i="5"/>
  <c r="Q22" i="5" s="1"/>
  <c r="R22" i="5"/>
  <c r="A23" i="5"/>
  <c r="K23" i="5"/>
  <c r="Q24" i="5" s="1"/>
  <c r="R24" i="5"/>
  <c r="A25" i="5"/>
  <c r="K25" i="5"/>
  <c r="Q26" i="5" s="1"/>
  <c r="R26" i="5"/>
  <c r="A27" i="5"/>
  <c r="K27" i="5"/>
  <c r="Q28" i="5" s="1"/>
  <c r="R28" i="5"/>
  <c r="A29" i="5"/>
  <c r="K29" i="5"/>
  <c r="Q30" i="5" s="1"/>
  <c r="R30" i="5"/>
  <c r="A31" i="5"/>
  <c r="K31" i="5"/>
  <c r="Q32" i="5" s="1"/>
  <c r="R32" i="5"/>
  <c r="A33" i="5"/>
  <c r="K33" i="5"/>
  <c r="Q34" i="5" s="1"/>
  <c r="R34" i="5"/>
  <c r="A35" i="5"/>
  <c r="K35" i="5"/>
  <c r="Q36" i="5" s="1"/>
  <c r="R36" i="5"/>
  <c r="A37" i="5"/>
  <c r="K37" i="5"/>
  <c r="Q38" i="5" s="1"/>
  <c r="R38" i="5"/>
  <c r="A39" i="5"/>
  <c r="K39" i="5"/>
  <c r="Q40" i="5" s="1"/>
  <c r="R40" i="5"/>
  <c r="A41" i="5"/>
  <c r="K41" i="5"/>
  <c r="Q42" i="5" s="1"/>
  <c r="R42" i="5"/>
  <c r="A43" i="5"/>
  <c r="K43" i="5"/>
  <c r="Q44" i="5" s="1"/>
  <c r="R44" i="5"/>
  <c r="A45" i="5"/>
  <c r="K45" i="5"/>
  <c r="Q46" i="5" s="1"/>
  <c r="R46" i="5"/>
  <c r="A47" i="5"/>
  <c r="K47" i="5"/>
  <c r="Q48" i="5" s="1"/>
  <c r="R48" i="5"/>
  <c r="A49" i="5"/>
  <c r="K49" i="5"/>
  <c r="Q50" i="5" s="1"/>
  <c r="R50" i="5"/>
  <c r="A51" i="5"/>
  <c r="K51" i="5"/>
  <c r="Q52" i="5" s="1"/>
  <c r="R52" i="5"/>
  <c r="A53" i="5"/>
  <c r="K53" i="5"/>
  <c r="Q54" i="5" s="1"/>
  <c r="R54" i="5"/>
  <c r="A55" i="5"/>
  <c r="K55" i="5"/>
  <c r="Q56" i="5" s="1"/>
  <c r="R56" i="5"/>
  <c r="A57" i="5"/>
  <c r="K57" i="5"/>
  <c r="Q58" i="5" s="1"/>
  <c r="R58" i="5"/>
  <c r="A59" i="5"/>
  <c r="K59" i="5"/>
  <c r="Q60" i="5" s="1"/>
  <c r="R60" i="5"/>
  <c r="A61" i="5"/>
  <c r="K61" i="5"/>
  <c r="Q62" i="5" s="1"/>
  <c r="R62" i="5"/>
  <c r="A63" i="5"/>
  <c r="K63" i="5"/>
  <c r="Q64" i="5" s="1"/>
  <c r="R64" i="5"/>
  <c r="A65" i="5"/>
  <c r="K65" i="5"/>
  <c r="Q66" i="5" s="1"/>
  <c r="R66" i="5"/>
  <c r="A67" i="5"/>
  <c r="K67" i="5"/>
  <c r="Q68" i="5" s="1"/>
  <c r="R68" i="5"/>
  <c r="A69" i="5"/>
  <c r="K69" i="5"/>
  <c r="Q70" i="5" s="1"/>
  <c r="R70" i="5"/>
  <c r="A71" i="5"/>
  <c r="K71" i="5"/>
  <c r="Q72" i="5" s="1"/>
  <c r="R72" i="5"/>
  <c r="A73" i="5"/>
  <c r="K73" i="5"/>
  <c r="Q74" i="5" s="1"/>
  <c r="R74" i="5"/>
  <c r="A75" i="5"/>
  <c r="K75" i="5"/>
  <c r="Q76" i="5" s="1"/>
  <c r="R76" i="5"/>
  <c r="A77" i="5"/>
  <c r="K77" i="5"/>
  <c r="Q78" i="5" s="1"/>
  <c r="R78" i="5"/>
  <c r="A79" i="5"/>
  <c r="K79" i="5"/>
  <c r="Q80" i="5" s="1"/>
  <c r="R80" i="5"/>
  <c r="A81" i="5"/>
  <c r="K81" i="5"/>
  <c r="Q82" i="5" s="1"/>
  <c r="R82" i="5"/>
  <c r="A83" i="5"/>
  <c r="K83" i="5"/>
  <c r="Q84" i="5" s="1"/>
  <c r="R84" i="5"/>
  <c r="A85" i="5"/>
  <c r="K85" i="5"/>
  <c r="Q86" i="5" s="1"/>
  <c r="R86" i="5"/>
  <c r="A87" i="5"/>
  <c r="K87" i="5"/>
  <c r="Q88" i="5" s="1"/>
  <c r="R88" i="5"/>
  <c r="A89" i="5"/>
  <c r="K89" i="5"/>
  <c r="Q90" i="5" s="1"/>
  <c r="R90" i="5"/>
  <c r="A91" i="5"/>
  <c r="K91" i="5"/>
  <c r="Q92" i="5" s="1"/>
  <c r="R92" i="5"/>
  <c r="A93" i="5"/>
  <c r="K93" i="5"/>
  <c r="Q94" i="5" s="1"/>
  <c r="R94" i="5"/>
  <c r="A95" i="5"/>
  <c r="K95" i="5"/>
  <c r="Q96" i="5" s="1"/>
  <c r="R96" i="5"/>
  <c r="A97" i="5"/>
  <c r="K97" i="5"/>
  <c r="Q98" i="5" s="1"/>
  <c r="R98" i="5"/>
  <c r="A99" i="5"/>
  <c r="K99" i="5"/>
  <c r="Q100" i="5" s="1"/>
  <c r="R100" i="5"/>
  <c r="A101" i="5"/>
  <c r="K101" i="5"/>
  <c r="Q102" i="5" s="1"/>
  <c r="R102" i="5"/>
  <c r="A103" i="5"/>
  <c r="K103" i="5"/>
  <c r="Q104" i="5" s="1"/>
  <c r="R104" i="5"/>
  <c r="A105" i="5"/>
  <c r="K105" i="5"/>
  <c r="Q106" i="5" s="1"/>
  <c r="R106" i="5"/>
  <c r="A107" i="5"/>
  <c r="K107" i="5"/>
  <c r="Q108" i="5" s="1"/>
  <c r="R108" i="5"/>
  <c r="A109" i="5"/>
  <c r="K109" i="5"/>
  <c r="Q110" i="5" s="1"/>
  <c r="R110" i="5"/>
  <c r="A111" i="5"/>
  <c r="K111" i="5"/>
  <c r="Q112" i="5" s="1"/>
  <c r="R112" i="5"/>
  <c r="A113" i="5"/>
  <c r="K113" i="5"/>
  <c r="Q114" i="5" s="1"/>
  <c r="R114" i="5"/>
  <c r="A115" i="5"/>
  <c r="K115" i="5"/>
  <c r="Q116" i="5" s="1"/>
  <c r="R116" i="5"/>
  <c r="A117" i="5"/>
  <c r="K117" i="5"/>
  <c r="Q118" i="5" s="1"/>
  <c r="R118" i="5"/>
  <c r="A119" i="5"/>
  <c r="K119" i="5"/>
  <c r="Q120" i="5" s="1"/>
  <c r="R120" i="5"/>
  <c r="A121" i="5"/>
  <c r="K121" i="5"/>
  <c r="Q122" i="5" s="1"/>
  <c r="R122" i="5"/>
  <c r="A123" i="5"/>
  <c r="K123" i="5"/>
  <c r="Q124" i="5" s="1"/>
  <c r="R124" i="5"/>
  <c r="A125" i="5"/>
  <c r="K125" i="5"/>
  <c r="Q126" i="5" s="1"/>
  <c r="R126" i="5"/>
  <c r="A127" i="5"/>
  <c r="K127" i="5"/>
  <c r="Q128" i="5" s="1"/>
  <c r="R128" i="5"/>
  <c r="A129" i="5"/>
  <c r="K129" i="5"/>
  <c r="Q130" i="5" s="1"/>
  <c r="R130" i="5"/>
  <c r="A131" i="5"/>
  <c r="K131" i="5"/>
  <c r="Q132" i="5" s="1"/>
  <c r="R132" i="5"/>
  <c r="A133" i="5"/>
  <c r="K133" i="5"/>
  <c r="Q134" i="5" s="1"/>
  <c r="R134" i="5"/>
  <c r="A135" i="5"/>
  <c r="K135" i="5"/>
  <c r="Q136" i="5" s="1"/>
  <c r="R136" i="5"/>
  <c r="A137" i="5"/>
  <c r="K137" i="5"/>
  <c r="Q138" i="5" s="1"/>
  <c r="R138" i="5"/>
  <c r="A139" i="5"/>
  <c r="K139" i="5"/>
  <c r="Q140" i="5" s="1"/>
  <c r="R140" i="5"/>
  <c r="A141" i="5"/>
  <c r="K141" i="5"/>
  <c r="Q142" i="5" s="1"/>
  <c r="R142" i="5"/>
  <c r="A143" i="5"/>
  <c r="K143" i="5"/>
  <c r="Q144" i="5" s="1"/>
  <c r="R144" i="5"/>
  <c r="A145" i="5"/>
  <c r="K145" i="5"/>
  <c r="Q146" i="5" s="1"/>
  <c r="R146" i="5"/>
  <c r="A147" i="5"/>
  <c r="K147" i="5"/>
  <c r="Q148" i="5" s="1"/>
  <c r="R148" i="5"/>
  <c r="A149" i="5"/>
  <c r="K149" i="5"/>
  <c r="Q150" i="5" s="1"/>
  <c r="R150" i="5"/>
  <c r="A151" i="5"/>
  <c r="K151" i="5"/>
  <c r="Q152" i="5" s="1"/>
  <c r="R152" i="5"/>
  <c r="A153" i="5"/>
  <c r="K153" i="5"/>
  <c r="Q154" i="5" s="1"/>
  <c r="R154" i="5"/>
  <c r="A155" i="5"/>
  <c r="K155" i="5"/>
  <c r="Q156" i="5" s="1"/>
  <c r="R156" i="5"/>
  <c r="R7" i="5" s="1"/>
  <c r="A157" i="5"/>
  <c r="K157" i="5"/>
  <c r="Q158" i="5" s="1"/>
  <c r="R158" i="5"/>
  <c r="A159" i="5"/>
  <c r="K159" i="5"/>
  <c r="Q160" i="5" s="1"/>
  <c r="R160" i="5"/>
  <c r="A161" i="5"/>
  <c r="K161" i="5"/>
  <c r="Q162" i="5" s="1"/>
  <c r="R162" i="5"/>
  <c r="A163" i="5"/>
  <c r="K163" i="5"/>
  <c r="Q164" i="5" s="1"/>
  <c r="R164" i="5"/>
  <c r="A165" i="5"/>
  <c r="K165" i="5"/>
  <c r="Q166" i="5" s="1"/>
  <c r="R166" i="5"/>
  <c r="A167" i="5"/>
  <c r="K167" i="5"/>
  <c r="Q168" i="5" s="1"/>
  <c r="R168" i="5"/>
  <c r="A169" i="5"/>
  <c r="K169" i="5"/>
  <c r="Q170" i="5" s="1"/>
  <c r="R170" i="5"/>
  <c r="A171" i="5"/>
  <c r="K171" i="5"/>
  <c r="Q172" i="5" s="1"/>
  <c r="R172" i="5"/>
  <c r="A173" i="5"/>
  <c r="K173" i="5"/>
  <c r="Q174" i="5" s="1"/>
  <c r="R174" i="5"/>
  <c r="A175" i="5"/>
  <c r="K175" i="5"/>
  <c r="Q176" i="5" s="1"/>
  <c r="R176" i="5"/>
  <c r="A177" i="5"/>
  <c r="K177" i="5"/>
  <c r="Q178" i="5"/>
  <c r="R178" i="5"/>
  <c r="A179" i="5"/>
  <c r="K179" i="5"/>
  <c r="Q180" i="5"/>
  <c r="R180" i="5"/>
  <c r="A181" i="5"/>
  <c r="K181" i="5"/>
  <c r="Q182" i="5"/>
  <c r="R182" i="5"/>
  <c r="A183" i="5"/>
  <c r="K183" i="5"/>
  <c r="Q184" i="5"/>
  <c r="R184" i="5"/>
  <c r="A185" i="5"/>
  <c r="K185" i="5"/>
  <c r="Q186" i="5"/>
  <c r="R186" i="5"/>
  <c r="A187" i="5"/>
  <c r="K187" i="5"/>
  <c r="Q188" i="5"/>
  <c r="R188" i="5"/>
  <c r="A189" i="5"/>
  <c r="K189" i="5"/>
  <c r="Q190" i="5"/>
  <c r="R190" i="5"/>
  <c r="A191" i="5"/>
  <c r="K191" i="5"/>
  <c r="Q192" i="5"/>
  <c r="R192" i="5"/>
  <c r="A193" i="5"/>
  <c r="K193" i="5"/>
  <c r="Q194" i="5"/>
  <c r="R194" i="5"/>
  <c r="A195" i="5"/>
  <c r="K195" i="5"/>
  <c r="Q196" i="5"/>
  <c r="R196" i="5"/>
  <c r="A197" i="5"/>
  <c r="K197" i="5"/>
  <c r="Q198" i="5"/>
  <c r="R198" i="5"/>
  <c r="A199" i="5"/>
  <c r="K199" i="5"/>
  <c r="Q200" i="5"/>
  <c r="R200" i="5"/>
  <c r="A201" i="5"/>
  <c r="K201" i="5"/>
  <c r="Q202" i="5"/>
  <c r="R202" i="5"/>
  <c r="A203" i="5"/>
  <c r="K203" i="5"/>
  <c r="Q204" i="5"/>
  <c r="R204" i="5"/>
  <c r="A205" i="5"/>
  <c r="K205" i="5"/>
  <c r="Q206" i="5"/>
  <c r="R206" i="5"/>
  <c r="A207" i="5"/>
  <c r="K207" i="5"/>
  <c r="Q208" i="5"/>
  <c r="R208" i="5"/>
  <c r="A209" i="5"/>
  <c r="K209" i="5"/>
  <c r="Q210" i="5"/>
  <c r="R210" i="5"/>
  <c r="A211" i="5"/>
  <c r="K211" i="5"/>
  <c r="Q212" i="5"/>
  <c r="R212" i="5"/>
  <c r="A213" i="5"/>
  <c r="K213" i="5"/>
  <c r="Q214" i="5"/>
  <c r="R214" i="5"/>
  <c r="A215" i="5"/>
  <c r="K215" i="5"/>
  <c r="Q216" i="5"/>
  <c r="R216" i="5"/>
  <c r="A217" i="5"/>
  <c r="K217" i="5"/>
  <c r="Q218" i="5"/>
  <c r="R218" i="5"/>
  <c r="A219" i="5"/>
  <c r="K219" i="5"/>
  <c r="Q220" i="5"/>
  <c r="R220" i="5"/>
  <c r="A221" i="5"/>
  <c r="K221" i="5"/>
  <c r="Q222" i="5"/>
  <c r="R222" i="5"/>
  <c r="A223" i="5"/>
  <c r="K223" i="5"/>
  <c r="Q224" i="5"/>
  <c r="R224" i="5"/>
  <c r="A225" i="5"/>
  <c r="K225" i="5"/>
  <c r="Q226" i="5"/>
  <c r="R226" i="5"/>
  <c r="A227" i="5"/>
  <c r="K227" i="5"/>
  <c r="Q228" i="5"/>
  <c r="R228" i="5"/>
  <c r="A229" i="5"/>
  <c r="K229" i="5"/>
  <c r="Q230" i="5"/>
  <c r="R230" i="5"/>
  <c r="A231" i="5"/>
  <c r="K231" i="5"/>
  <c r="Q232" i="5"/>
  <c r="R232" i="5"/>
  <c r="A233" i="5"/>
  <c r="K233" i="5"/>
  <c r="Q234" i="5"/>
  <c r="R234" i="5"/>
  <c r="A235" i="5"/>
  <c r="K235" i="5"/>
  <c r="Q236" i="5"/>
  <c r="R236" i="5"/>
  <c r="A237" i="5"/>
  <c r="K237" i="5"/>
  <c r="Q238" i="5"/>
  <c r="R238" i="5"/>
  <c r="A239" i="5"/>
  <c r="K239" i="5"/>
  <c r="Q240" i="5"/>
  <c r="R240" i="5"/>
  <c r="A241" i="5"/>
  <c r="K241" i="5"/>
  <c r="Q242" i="5"/>
  <c r="R242" i="5"/>
  <c r="A243" i="5"/>
  <c r="K243" i="5"/>
  <c r="Q244" i="5"/>
  <c r="R244" i="5"/>
  <c r="A245" i="5"/>
  <c r="K245" i="5"/>
  <c r="Q246" i="5"/>
  <c r="R246" i="5"/>
  <c r="A247" i="5"/>
  <c r="K247" i="5"/>
  <c r="Q248" i="5"/>
  <c r="R248" i="5"/>
  <c r="A249" i="5"/>
  <c r="K249" i="5"/>
  <c r="Q250" i="5"/>
  <c r="R250" i="5"/>
  <c r="A251" i="5"/>
  <c r="K251" i="5"/>
  <c r="Q252" i="5"/>
  <c r="R252" i="5"/>
  <c r="A253" i="5"/>
  <c r="K253" i="5"/>
  <c r="Q254" i="5"/>
  <c r="R254" i="5"/>
  <c r="A255" i="5"/>
  <c r="K255" i="5"/>
  <c r="Q256" i="5"/>
  <c r="R256" i="5"/>
  <c r="A257" i="5"/>
  <c r="K257" i="5"/>
  <c r="Q258" i="5" s="1"/>
  <c r="R258" i="5"/>
  <c r="A259" i="5"/>
  <c r="K259" i="5"/>
  <c r="Q260" i="5"/>
  <c r="R260" i="5"/>
  <c r="A261" i="5"/>
  <c r="K261" i="5"/>
  <c r="Q262" i="5" s="1"/>
  <c r="R262" i="5"/>
  <c r="A263" i="5"/>
  <c r="K263" i="5"/>
  <c r="Q264" i="5" s="1"/>
  <c r="R264" i="5"/>
  <c r="A265" i="5"/>
  <c r="K265" i="5"/>
  <c r="Q266" i="5" s="1"/>
  <c r="R266" i="5"/>
  <c r="A267" i="5"/>
  <c r="K267" i="5"/>
  <c r="Q268" i="5" s="1"/>
  <c r="R268" i="5"/>
  <c r="Q8" i="5" l="1"/>
  <c r="Q5" i="5" s="1"/>
  <c r="Q7" i="5"/>
  <c r="K5" i="5" s="1"/>
  <c r="J22" i="1" l="1"/>
  <c r="J24" i="1"/>
  <c r="J26" i="1"/>
  <c r="J30" i="1"/>
  <c r="J32" i="1"/>
  <c r="J34" i="1"/>
  <c r="J36" i="1"/>
  <c r="J38" i="1"/>
  <c r="J40" i="1"/>
  <c r="J42" i="1"/>
  <c r="J47" i="1"/>
  <c r="H50" i="1" l="1"/>
  <c r="J50" i="1" s="1"/>
  <c r="H51" i="1"/>
  <c r="J45" i="1"/>
  <c r="J46" i="1"/>
  <c r="H44" i="1"/>
  <c r="J49" i="1" l="1"/>
  <c r="J51" i="1" s="1"/>
  <c r="J52" i="1" l="1"/>
  <c r="J53" i="1" l="1"/>
  <c r="J54" i="1" s="1"/>
</calcChain>
</file>

<file path=xl/sharedStrings.xml><?xml version="1.0" encoding="utf-8"?>
<sst xmlns="http://schemas.openxmlformats.org/spreadsheetml/2006/main" count="98" uniqueCount="85">
  <si>
    <t>Menge</t>
  </si>
  <si>
    <t>ME</t>
  </si>
  <si>
    <t>Lieferer</t>
  </si>
  <si>
    <t>Datum</t>
  </si>
  <si>
    <t>Forschungs- und Transferzentrum e. V. an der Westsächsischen Hochschule Zwickau</t>
  </si>
  <si>
    <t>Inventarort:</t>
  </si>
  <si>
    <t>Lieferort:</t>
  </si>
  <si>
    <t>Liefertermin:</t>
  </si>
  <si>
    <t>Anfordernder</t>
  </si>
  <si>
    <t>Bereich</t>
  </si>
  <si>
    <t>Der Auftrag wird durch den Bearbeiter in</t>
  </si>
  <si>
    <t>Selbsterledigung beim Auftragnehmer abgegeben.</t>
  </si>
  <si>
    <t>Neuanschaffung</t>
  </si>
  <si>
    <t>Ersatzbeschaffung</t>
  </si>
  <si>
    <t>Erhaltungsa.</t>
  </si>
  <si>
    <t xml:space="preserve">Herstellaufw. </t>
  </si>
  <si>
    <t>des Gerätes:</t>
  </si>
  <si>
    <t>zu Gerät:</t>
  </si>
  <si>
    <t>Inventar-Nr.:</t>
  </si>
  <si>
    <t xml:space="preserve">Verschrottung         </t>
  </si>
  <si>
    <t xml:space="preserve">Verkauf       </t>
  </si>
  <si>
    <t xml:space="preserve">Weiterverwendung   </t>
  </si>
  <si>
    <t>Anschaffungswert:</t>
  </si>
  <si>
    <t>Angebot-Nr.:</t>
  </si>
  <si>
    <t>vom:</t>
  </si>
  <si>
    <t>Auftragsbestätigung erforderlich ?</t>
  </si>
  <si>
    <t>Kunden-Nr.:</t>
  </si>
  <si>
    <t>ja</t>
  </si>
  <si>
    <t>x</t>
  </si>
  <si>
    <t>nein</t>
  </si>
  <si>
    <t>Fax:</t>
  </si>
  <si>
    <t>Artikelbezeichung</t>
  </si>
  <si>
    <t>Nettopreis</t>
  </si>
  <si>
    <t>Inven-</t>
  </si>
  <si>
    <t>Haushaltsjahr</t>
  </si>
  <si>
    <t>Einzelpreis/  Rabatt in%</t>
  </si>
  <si>
    <t xml:space="preserve">Bemerkungen </t>
  </si>
  <si>
    <t>zum Vorgang</t>
  </si>
  <si>
    <t>Lieferung:</t>
  </si>
  <si>
    <t>"frei Haus"</t>
  </si>
  <si>
    <t>"frei Verwen-</t>
  </si>
  <si>
    <t xml:space="preserve">  dungsstelle"</t>
  </si>
  <si>
    <t>"Selbstabholung"</t>
  </si>
  <si>
    <t>Teilsummen Deckblatt / Anlage</t>
  </si>
  <si>
    <t>Inv.-Verant-</t>
  </si>
  <si>
    <t>Gesamtpreis</t>
  </si>
  <si>
    <t>wortlicher:</t>
  </si>
  <si>
    <t>Rabatt auf Gesamtpreis in %</t>
  </si>
  <si>
    <t>Telf.:</t>
  </si>
  <si>
    <t>oder Rabattbetrag</t>
  </si>
  <si>
    <t>Versandkosten</t>
  </si>
  <si>
    <t>Gesamtnettopreis</t>
  </si>
  <si>
    <t>Bruttopreis</t>
  </si>
  <si>
    <t>Tage Skonto in %</t>
  </si>
  <si>
    <t>Datum / Name / Unterschrift</t>
  </si>
  <si>
    <t>Währung / Endbetrag</t>
  </si>
  <si>
    <t>€</t>
  </si>
  <si>
    <t xml:space="preserve">targut </t>
  </si>
  <si>
    <t>Tel:</t>
  </si>
  <si>
    <t>Bearbeiter:</t>
  </si>
  <si>
    <t>Name / Unterschrift    Projektleiter</t>
  </si>
  <si>
    <t>Stellvertr. Vorstandsvorsitzender</t>
  </si>
  <si>
    <t>FTZ-Projekt-Nr.:</t>
  </si>
  <si>
    <t>auf</t>
  </si>
  <si>
    <t>UmSt.</t>
  </si>
  <si>
    <t>2014</t>
  </si>
  <si>
    <t>Bedarfsmeldung für Bestellungen bis 1.000 Euro (netto)</t>
  </si>
  <si>
    <t>Bestellung bei der Firma:</t>
  </si>
  <si>
    <t>der Anlage:</t>
  </si>
  <si>
    <t>Pos.</t>
  </si>
  <si>
    <t>Nr.</t>
  </si>
  <si>
    <t>Preis- faktor</t>
  </si>
  <si>
    <t>Gesamtpreis/    UmSt-Satz</t>
  </si>
  <si>
    <t>targut</t>
  </si>
  <si>
    <t>Stk</t>
  </si>
  <si>
    <t>Widerstände</t>
  </si>
  <si>
    <t>Art-Nr.: 345BC11</t>
  </si>
  <si>
    <t>(Beispiel beim Ausfüllen bitte ändern bzw. löschen)</t>
  </si>
  <si>
    <t>N</t>
  </si>
  <si>
    <t>Einzelpreis  Rabatt in%</t>
  </si>
  <si>
    <t>Nettopreise</t>
  </si>
  <si>
    <t>Gesamtnettowert</t>
  </si>
  <si>
    <t>Ausrüstungen u. Software &gt; 150 €</t>
  </si>
  <si>
    <t>Netto mit einer Nutzungsdauer &gt; 1 Jahr</t>
  </si>
  <si>
    <t>als Inventargut kennzeichnen!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</si>
</sst>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#,##0.00_ ;\-#,##0.00\ "/>
    <numFmt numFmtId="165" formatCode="0.0%"/>
    <numFmt numFmtId="166" formatCode="#,##0.00;[Red]#,##0.00"/>
    <numFmt numFmtId="167" formatCode="#,##0.00_ ;[Red]\-#,##0.00\ "/>
    <numFmt numFmtId="168" formatCode="_-* #,##0.00\ &quot;DM&quot;_-;\-* #,##0.00\ &quot;DM&quot;_-;_-* &quot;-&quot;??\ &quot;DM&quot;_-;_-@_-"/>
    <numFmt numFmtId="169" formatCode="#,##0.00\ &quot;€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</cellStyleXfs>
  <cellXfs count="412">
    <xf numFmtId="0" fontId="0" fillId="0" borderId="0" xfId="0"/>
    <xf numFmtId="0" fontId="0" fillId="0" borderId="0" xfId="0" applyAlignment="1"/>
    <xf numFmtId="0" fontId="3" fillId="0" borderId="0" xfId="0" applyFont="1"/>
    <xf numFmtId="0" fontId="3" fillId="0" borderId="2" xfId="0" applyFont="1" applyFill="1" applyBorder="1" applyProtection="1"/>
    <xf numFmtId="0" fontId="3" fillId="0" borderId="3" xfId="0" applyFont="1" applyFill="1" applyBorder="1" applyProtection="1"/>
    <xf numFmtId="0" fontId="3" fillId="0" borderId="3" xfId="0" applyFont="1" applyFill="1" applyBorder="1" applyAlignment="1" applyProtection="1"/>
    <xf numFmtId="0" fontId="0" fillId="0" borderId="3" xfId="0" applyBorder="1" applyAlignment="1"/>
    <xf numFmtId="0" fontId="3" fillId="0" borderId="8" xfId="0" applyFont="1" applyBorder="1" applyProtection="1"/>
    <xf numFmtId="0" fontId="5" fillId="0" borderId="0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19" xfId="0" applyFont="1" applyBorder="1" applyProtection="1">
      <protection locked="0"/>
    </xf>
    <xf numFmtId="0" fontId="8" fillId="0" borderId="8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</xf>
    <xf numFmtId="0" fontId="8" fillId="0" borderId="2" xfId="0" applyFont="1" applyFill="1" applyBorder="1" applyProtection="1"/>
    <xf numFmtId="0" fontId="8" fillId="0" borderId="8" xfId="0" applyFont="1" applyFill="1" applyBorder="1" applyProtection="1"/>
    <xf numFmtId="0" fontId="4" fillId="0" borderId="5" xfId="0" applyFont="1" applyFill="1" applyBorder="1" applyAlignment="1" applyProtection="1">
      <alignment horizontal="left"/>
    </xf>
    <xf numFmtId="0" fontId="8" fillId="0" borderId="3" xfId="0" applyFont="1" applyFill="1" applyBorder="1" applyAlignment="1" applyProtection="1">
      <alignment horizontal="left"/>
    </xf>
    <xf numFmtId="0" fontId="0" fillId="0" borderId="8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49" fontId="5" fillId="0" borderId="9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Border="1" applyAlignment="1" applyProtection="1">
      <protection locked="0"/>
    </xf>
    <xf numFmtId="0" fontId="0" fillId="0" borderId="0" xfId="0" applyFill="1" applyBorder="1"/>
    <xf numFmtId="4" fontId="0" fillId="0" borderId="0" xfId="0" applyNumberFormat="1"/>
    <xf numFmtId="0" fontId="0" fillId="0" borderId="0" xfId="0" applyBorder="1" applyAlignment="1"/>
    <xf numFmtId="4" fontId="13" fillId="0" borderId="12" xfId="0" applyNumberFormat="1" applyFont="1" applyFill="1" applyBorder="1" applyProtection="1">
      <protection locked="0"/>
    </xf>
    <xf numFmtId="0" fontId="5" fillId="0" borderId="12" xfId="0" applyFont="1" applyBorder="1" applyProtection="1">
      <protection locked="0"/>
    </xf>
    <xf numFmtId="49" fontId="5" fillId="0" borderId="2" xfId="0" applyNumberFormat="1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49" fontId="13" fillId="0" borderId="9" xfId="0" applyNumberFormat="1" applyFont="1" applyBorder="1" applyAlignment="1" applyProtection="1">
      <alignment horizontal="center"/>
      <protection locked="0"/>
    </xf>
    <xf numFmtId="4" fontId="13" fillId="0" borderId="13" xfId="0" applyNumberFormat="1" applyFont="1" applyFill="1" applyBorder="1" applyProtection="1"/>
    <xf numFmtId="1" fontId="11" fillId="0" borderId="13" xfId="0" applyNumberFormat="1" applyFont="1" applyBorder="1" applyProtection="1">
      <protection locked="0"/>
    </xf>
    <xf numFmtId="49" fontId="5" fillId="0" borderId="5" xfId="0" applyNumberFormat="1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  <protection locked="0"/>
    </xf>
    <xf numFmtId="49" fontId="0" fillId="0" borderId="7" xfId="0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11" fillId="0" borderId="13" xfId="0" applyFont="1" applyBorder="1" applyProtection="1"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4" fontId="13" fillId="0" borderId="14" xfId="0" applyNumberFormat="1" applyFont="1" applyFill="1" applyBorder="1" applyProtection="1"/>
    <xf numFmtId="0" fontId="11" fillId="0" borderId="14" xfId="0" applyFont="1" applyBorder="1" applyProtection="1">
      <protection locked="0"/>
    </xf>
    <xf numFmtId="49" fontId="5" fillId="0" borderId="8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5" fillId="0" borderId="11" xfId="0" applyFont="1" applyFill="1" applyBorder="1" applyAlignment="1" applyProtection="1">
      <alignment horizontal="center"/>
      <protection locked="0"/>
    </xf>
    <xf numFmtId="167" fontId="0" fillId="0" borderId="0" xfId="0" applyNumberFormat="1"/>
    <xf numFmtId="0" fontId="0" fillId="0" borderId="0" xfId="0" applyProtection="1">
      <protection locked="0"/>
    </xf>
    <xf numFmtId="0" fontId="0" fillId="0" borderId="0" xfId="0" applyFill="1"/>
    <xf numFmtId="0" fontId="0" fillId="0" borderId="0" xfId="0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 applyProtection="1"/>
    <xf numFmtId="49" fontId="4" fillId="0" borderId="8" xfId="0" applyNumberFormat="1" applyFont="1" applyFill="1" applyBorder="1" applyAlignment="1" applyProtection="1"/>
    <xf numFmtId="0" fontId="4" fillId="0" borderId="8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left" vertical="center"/>
    </xf>
    <xf numFmtId="49" fontId="5" fillId="0" borderId="9" xfId="0" applyNumberFormat="1" applyFont="1" applyBorder="1" applyAlignment="1" applyProtection="1">
      <protection locked="0"/>
    </xf>
    <xf numFmtId="49" fontId="0" fillId="0" borderId="2" xfId="0" applyNumberForma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/>
    </xf>
    <xf numFmtId="0" fontId="7" fillId="0" borderId="4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5" fillId="0" borderId="9" xfId="0" applyFont="1" applyFill="1" applyBorder="1" applyProtection="1"/>
    <xf numFmtId="0" fontId="0" fillId="0" borderId="0" xfId="0" applyFill="1" applyAlignment="1" applyProtection="1">
      <alignment horizontal="left" vertical="center"/>
    </xf>
    <xf numFmtId="0" fontId="0" fillId="0" borderId="6" xfId="0" applyFill="1" applyBorder="1" applyProtection="1"/>
    <xf numFmtId="0" fontId="4" fillId="4" borderId="2" xfId="0" applyFont="1" applyFill="1" applyBorder="1" applyProtection="1"/>
    <xf numFmtId="0" fontId="4" fillId="4" borderId="4" xfId="0" applyFont="1" applyFill="1" applyBorder="1" applyProtection="1"/>
    <xf numFmtId="0" fontId="0" fillId="4" borderId="4" xfId="0" applyFill="1" applyBorder="1" applyProtection="1"/>
    <xf numFmtId="0" fontId="4" fillId="4" borderId="8" xfId="0" applyFont="1" applyFill="1" applyBorder="1" applyAlignment="1" applyProtection="1">
      <alignment vertical="top"/>
    </xf>
    <xf numFmtId="0" fontId="0" fillId="4" borderId="9" xfId="0" applyFill="1" applyBorder="1" applyAlignment="1" applyProtection="1">
      <alignment horizontal="left"/>
    </xf>
    <xf numFmtId="0" fontId="4" fillId="4" borderId="5" xfId="0" applyFont="1" applyFill="1" applyBorder="1" applyProtection="1"/>
    <xf numFmtId="0" fontId="0" fillId="4" borderId="7" xfId="0" applyFill="1" applyBorder="1" applyAlignment="1" applyProtection="1">
      <alignment horizontal="left"/>
    </xf>
    <xf numFmtId="0" fontId="4" fillId="4" borderId="2" xfId="0" applyFont="1" applyFill="1" applyBorder="1" applyAlignment="1" applyProtection="1">
      <alignment horizontal="left" vertical="center"/>
    </xf>
    <xf numFmtId="0" fontId="0" fillId="4" borderId="3" xfId="0" applyFill="1" applyBorder="1" applyAlignment="1" applyProtection="1">
      <alignment horizontal="left" vertical="center"/>
    </xf>
    <xf numFmtId="0" fontId="4" fillId="4" borderId="5" xfId="0" applyFont="1" applyFill="1" applyBorder="1" applyAlignment="1" applyProtection="1">
      <alignment horizontal="left" vertical="center"/>
    </xf>
    <xf numFmtId="0" fontId="0" fillId="4" borderId="6" xfId="0" applyFill="1" applyBorder="1" applyAlignment="1" applyProtection="1">
      <alignment horizontal="left" vertical="center"/>
    </xf>
    <xf numFmtId="0" fontId="4" fillId="4" borderId="5" xfId="0" applyFont="1" applyFill="1" applyBorder="1" applyAlignment="1" applyProtection="1">
      <alignment horizontal="left"/>
    </xf>
    <xf numFmtId="0" fontId="4" fillId="4" borderId="3" xfId="0" applyFont="1" applyFill="1" applyBorder="1" applyAlignment="1" applyProtection="1">
      <alignment horizontal="left" vertical="center"/>
    </xf>
    <xf numFmtId="49" fontId="4" fillId="4" borderId="4" xfId="0" applyNumberFormat="1" applyFont="1" applyFill="1" applyBorder="1" applyAlignment="1" applyProtection="1">
      <alignment horizontal="left" vertical="center"/>
    </xf>
    <xf numFmtId="0" fontId="4" fillId="4" borderId="6" xfId="0" applyFont="1" applyFill="1" applyBorder="1" applyAlignment="1" applyProtection="1">
      <alignment horizontal="left" vertical="center"/>
    </xf>
    <xf numFmtId="0" fontId="4" fillId="4" borderId="7" xfId="0" applyFont="1" applyFill="1" applyBorder="1" applyAlignment="1" applyProtection="1">
      <alignment horizontal="left" vertical="center"/>
    </xf>
    <xf numFmtId="0" fontId="2" fillId="4" borderId="12" xfId="0" applyFont="1" applyFill="1" applyBorder="1" applyAlignment="1" applyProtection="1">
      <alignment horizontal="left"/>
    </xf>
    <xf numFmtId="0" fontId="0" fillId="4" borderId="6" xfId="0" applyFill="1" applyBorder="1" applyAlignment="1" applyProtection="1">
      <alignment horizontal="left"/>
    </xf>
    <xf numFmtId="0" fontId="4" fillId="4" borderId="13" xfId="0" applyFont="1" applyFill="1" applyBorder="1" applyAlignment="1" applyProtection="1">
      <alignment horizontal="left"/>
    </xf>
    <xf numFmtId="0" fontId="0" fillId="4" borderId="11" xfId="0" applyFill="1" applyBorder="1" applyAlignment="1" applyProtection="1">
      <alignment horizontal="left"/>
    </xf>
    <xf numFmtId="0" fontId="4" fillId="4" borderId="3" xfId="0" applyFont="1" applyFill="1" applyBorder="1" applyProtection="1"/>
    <xf numFmtId="0" fontId="4" fillId="4" borderId="10" xfId="0" applyFont="1" applyFill="1" applyBorder="1" applyProtection="1"/>
    <xf numFmtId="0" fontId="4" fillId="4" borderId="1" xfId="0" applyFont="1" applyFill="1" applyBorder="1" applyProtection="1"/>
    <xf numFmtId="0" fontId="4" fillId="4" borderId="2" xfId="0" applyFont="1" applyFill="1" applyBorder="1" applyAlignment="1" applyProtection="1">
      <alignment horizontal="left"/>
    </xf>
    <xf numFmtId="0" fontId="0" fillId="4" borderId="0" xfId="0" applyFill="1" applyBorder="1" applyAlignment="1" applyProtection="1">
      <alignment horizontal="left"/>
    </xf>
    <xf numFmtId="0" fontId="0" fillId="4" borderId="0" xfId="0" applyFill="1"/>
    <xf numFmtId="0" fontId="0" fillId="4" borderId="0" xfId="0" applyFill="1" applyBorder="1" applyProtection="1"/>
    <xf numFmtId="0" fontId="4" fillId="4" borderId="0" xfId="0" applyFont="1" applyFill="1" applyBorder="1" applyProtection="1"/>
    <xf numFmtId="0" fontId="4" fillId="4" borderId="0" xfId="0" applyFont="1" applyFill="1" applyBorder="1" applyAlignment="1" applyProtection="1">
      <alignment horizontal="left"/>
    </xf>
    <xf numFmtId="0" fontId="0" fillId="4" borderId="0" xfId="0" applyFill="1" applyProtection="1"/>
    <xf numFmtId="0" fontId="4" fillId="4" borderId="6" xfId="0" applyFont="1" applyFill="1" applyBorder="1" applyProtection="1"/>
    <xf numFmtId="0" fontId="4" fillId="4" borderId="6" xfId="0" applyFont="1" applyFill="1" applyBorder="1" applyAlignment="1" applyProtection="1">
      <alignment horizontal="left"/>
    </xf>
    <xf numFmtId="0" fontId="0" fillId="4" borderId="3" xfId="0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horizontal="left" vertical="center"/>
    </xf>
    <xf numFmtId="0" fontId="0" fillId="4" borderId="19" xfId="0" applyFill="1" applyBorder="1" applyAlignment="1" applyProtection="1">
      <alignment horizontal="left" vertical="center"/>
    </xf>
    <xf numFmtId="0" fontId="0" fillId="4" borderId="11" xfId="0" applyFill="1" applyBorder="1" applyAlignment="1" applyProtection="1">
      <alignment horizontal="left" vertical="center"/>
    </xf>
    <xf numFmtId="0" fontId="0" fillId="4" borderId="0" xfId="0" applyFill="1" applyBorder="1" applyAlignment="1" applyProtection="1">
      <alignment horizontal="center"/>
    </xf>
    <xf numFmtId="0" fontId="8" fillId="4" borderId="0" xfId="0" applyFont="1" applyFill="1" applyBorder="1" applyAlignment="1" applyProtection="1">
      <alignment horizontal="center"/>
    </xf>
    <xf numFmtId="0" fontId="8" fillId="4" borderId="0" xfId="0" applyFont="1" applyFill="1" applyBorder="1" applyAlignment="1" applyProtection="1">
      <alignment horizontal="left"/>
    </xf>
    <xf numFmtId="0" fontId="4" fillId="4" borderId="19" xfId="0" applyFont="1" applyFill="1" applyBorder="1" applyProtection="1"/>
    <xf numFmtId="0" fontId="4" fillId="4" borderId="11" xfId="0" applyFont="1" applyFill="1" applyBorder="1" applyProtection="1"/>
    <xf numFmtId="0" fontId="11" fillId="4" borderId="0" xfId="0" applyFont="1" applyFill="1" applyBorder="1" applyAlignment="1" applyProtection="1">
      <alignment horizontal="left"/>
    </xf>
    <xf numFmtId="0" fontId="0" fillId="4" borderId="3" xfId="0" applyFill="1" applyBorder="1" applyAlignment="1" applyProtection="1">
      <alignment horizontal="left"/>
    </xf>
    <xf numFmtId="0" fontId="0" fillId="4" borderId="4" xfId="0" applyFill="1" applyBorder="1" applyAlignment="1" applyProtection="1">
      <alignment horizontal="left"/>
    </xf>
    <xf numFmtId="0" fontId="11" fillId="4" borderId="5" xfId="0" applyFont="1" applyFill="1" applyBorder="1" applyAlignment="1" applyProtection="1">
      <alignment horizontal="left"/>
    </xf>
    <xf numFmtId="0" fontId="4" fillId="4" borderId="12" xfId="0" applyFont="1" applyFill="1" applyBorder="1" applyProtection="1"/>
    <xf numFmtId="0" fontId="4" fillId="4" borderId="7" xfId="0" applyFont="1" applyFill="1" applyBorder="1" applyAlignment="1" applyProtection="1">
      <alignment vertical="top" wrapText="1"/>
    </xf>
    <xf numFmtId="0" fontId="4" fillId="4" borderId="12" xfId="0" applyFont="1" applyFill="1" applyBorder="1" applyAlignment="1" applyProtection="1"/>
    <xf numFmtId="0" fontId="4" fillId="4" borderId="2" xfId="0" applyFont="1" applyFill="1" applyBorder="1" applyAlignment="1" applyProtection="1"/>
    <xf numFmtId="0" fontId="4" fillId="4" borderId="3" xfId="0" applyFont="1" applyFill="1" applyBorder="1" applyAlignment="1" applyProtection="1"/>
    <xf numFmtId="0" fontId="0" fillId="4" borderId="3" xfId="0" applyFill="1" applyBorder="1" applyAlignment="1" applyProtection="1"/>
    <xf numFmtId="0" fontId="0" fillId="4" borderId="4" xfId="0" applyFill="1" applyBorder="1" applyAlignment="1" applyProtection="1"/>
    <xf numFmtId="0" fontId="7" fillId="4" borderId="2" xfId="0" applyFont="1" applyFill="1" applyBorder="1" applyProtection="1"/>
    <xf numFmtId="0" fontId="7" fillId="4" borderId="3" xfId="0" applyFont="1" applyFill="1" applyBorder="1" applyProtection="1"/>
    <xf numFmtId="0" fontId="0" fillId="4" borderId="13" xfId="0" applyFill="1" applyBorder="1" applyAlignment="1" applyProtection="1"/>
    <xf numFmtId="0" fontId="10" fillId="4" borderId="13" xfId="0" applyFont="1" applyFill="1" applyBorder="1" applyAlignment="1" applyProtection="1">
      <alignment wrapText="1"/>
    </xf>
    <xf numFmtId="0" fontId="0" fillId="4" borderId="5" xfId="0" applyFill="1" applyBorder="1" applyAlignment="1" applyProtection="1"/>
    <xf numFmtId="0" fontId="0" fillId="4" borderId="6" xfId="0" applyFill="1" applyBorder="1" applyAlignment="1" applyProtection="1"/>
    <xf numFmtId="0" fontId="0" fillId="4" borderId="7" xfId="0" applyFill="1" applyBorder="1" applyAlignment="1" applyProtection="1"/>
    <xf numFmtId="0" fontId="0" fillId="4" borderId="5" xfId="0" applyFill="1" applyBorder="1" applyAlignment="1" applyProtection="1">
      <alignment wrapText="1"/>
    </xf>
    <xf numFmtId="0" fontId="0" fillId="4" borderId="7" xfId="0" applyFill="1" applyBorder="1" applyAlignment="1" applyProtection="1">
      <alignment wrapText="1"/>
    </xf>
    <xf numFmtId="4" fontId="5" fillId="4" borderId="20" xfId="1" applyNumberFormat="1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horizontal="left"/>
      <protection locked="0"/>
    </xf>
    <xf numFmtId="0" fontId="0" fillId="4" borderId="3" xfId="0" applyFill="1" applyBorder="1" applyAlignment="1">
      <alignment horizontal="left"/>
    </xf>
    <xf numFmtId="0" fontId="0" fillId="4" borderId="21" xfId="0" applyFill="1" applyBorder="1" applyAlignment="1" applyProtection="1">
      <alignment horizontal="left"/>
      <protection locked="0"/>
    </xf>
    <xf numFmtId="0" fontId="0" fillId="4" borderId="22" xfId="0" applyFill="1" applyBorder="1" applyAlignment="1">
      <alignment horizontal="left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0" xfId="0" applyFill="1" applyBorder="1" applyAlignment="1">
      <alignment horizontal="left"/>
    </xf>
    <xf numFmtId="0" fontId="8" fillId="4" borderId="21" xfId="0" applyFont="1" applyFill="1" applyBorder="1" applyAlignment="1" applyProtection="1">
      <alignment horizontal="left"/>
      <protection locked="0"/>
    </xf>
    <xf numFmtId="0" fontId="8" fillId="4" borderId="8" xfId="0" applyFont="1" applyFill="1" applyBorder="1" applyAlignment="1" applyProtection="1">
      <alignment horizontal="left"/>
      <protection locked="0"/>
    </xf>
    <xf numFmtId="0" fontId="0" fillId="4" borderId="9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4" fontId="5" fillId="4" borderId="10" xfId="0" applyNumberFormat="1" applyFont="1" applyFill="1" applyBorder="1" applyProtection="1"/>
    <xf numFmtId="0" fontId="5" fillId="4" borderId="11" xfId="0" applyFont="1" applyFill="1" applyBorder="1" applyProtection="1"/>
    <xf numFmtId="0" fontId="0" fillId="4" borderId="7" xfId="0" applyFill="1" applyBorder="1" applyProtection="1"/>
    <xf numFmtId="0" fontId="4" fillId="4" borderId="8" xfId="0" applyFont="1" applyFill="1" applyBorder="1" applyProtection="1"/>
    <xf numFmtId="0" fontId="0" fillId="4" borderId="9" xfId="0" applyFill="1" applyBorder="1" applyProtection="1"/>
    <xf numFmtId="0" fontId="0" fillId="4" borderId="5" xfId="0" applyFill="1" applyBorder="1" applyProtection="1"/>
    <xf numFmtId="0" fontId="5" fillId="4" borderId="19" xfId="0" applyFont="1" applyFill="1" applyBorder="1" applyAlignment="1" applyProtection="1">
      <alignment horizontal="left"/>
    </xf>
    <xf numFmtId="0" fontId="5" fillId="4" borderId="11" xfId="0" applyFont="1" applyFill="1" applyBorder="1" applyAlignment="1" applyProtection="1">
      <alignment horizontal="left"/>
    </xf>
    <xf numFmtId="0" fontId="0" fillId="4" borderId="19" xfId="0" applyFill="1" applyBorder="1" applyProtection="1"/>
    <xf numFmtId="0" fontId="0" fillId="4" borderId="11" xfId="0" applyFill="1" applyBorder="1" applyProtection="1"/>
    <xf numFmtId="49" fontId="5" fillId="4" borderId="10" xfId="0" applyNumberFormat="1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0" fillId="4" borderId="10" xfId="0" applyFill="1" applyBorder="1" applyProtection="1"/>
    <xf numFmtId="0" fontId="0" fillId="5" borderId="0" xfId="0" applyFill="1"/>
    <xf numFmtId="4" fontId="5" fillId="4" borderId="10" xfId="0" applyNumberFormat="1" applyFont="1" applyFill="1" applyBorder="1"/>
    <xf numFmtId="4" fontId="5" fillId="4" borderId="11" xfId="0" applyNumberFormat="1" applyFont="1" applyFill="1" applyBorder="1" applyProtection="1"/>
    <xf numFmtId="4" fontId="5" fillId="4" borderId="11" xfId="1" applyNumberFormat="1" applyFont="1" applyFill="1" applyBorder="1" applyAlignment="1" applyProtection="1">
      <alignment horizontal="right" vertical="center"/>
    </xf>
    <xf numFmtId="4" fontId="5" fillId="4" borderId="26" xfId="0" applyNumberFormat="1" applyFont="1" applyFill="1" applyBorder="1" applyAlignment="1" applyProtection="1">
      <alignment horizontal="right" vertical="center"/>
    </xf>
    <xf numFmtId="4" fontId="5" fillId="4" borderId="26" xfId="1" applyNumberFormat="1" applyFont="1" applyFill="1" applyBorder="1" applyAlignment="1" applyProtection="1">
      <alignment horizontal="right" vertical="center"/>
    </xf>
    <xf numFmtId="166" fontId="5" fillId="4" borderId="26" xfId="1" applyNumberFormat="1" applyFont="1" applyFill="1" applyBorder="1" applyAlignment="1" applyProtection="1">
      <alignment horizontal="right" vertical="center"/>
    </xf>
    <xf numFmtId="166" fontId="5" fillId="4" borderId="26" xfId="0" applyNumberFormat="1" applyFont="1" applyFill="1" applyBorder="1" applyAlignment="1" applyProtection="1">
      <alignment horizontal="right" vertical="center"/>
    </xf>
    <xf numFmtId="166" fontId="5" fillId="4" borderId="1" xfId="0" applyNumberFormat="1" applyFont="1" applyFill="1" applyBorder="1" applyAlignment="1" applyProtection="1">
      <alignment horizontal="right" vertical="center"/>
    </xf>
    <xf numFmtId="49" fontId="11" fillId="4" borderId="5" xfId="0" applyNumberFormat="1" applyFont="1" applyFill="1" applyBorder="1" applyAlignment="1" applyProtection="1"/>
    <xf numFmtId="49" fontId="0" fillId="4" borderId="6" xfId="0" applyNumberFormat="1" applyFill="1" applyBorder="1" applyAlignment="1" applyProtection="1"/>
    <xf numFmtId="49" fontId="5" fillId="4" borderId="6" xfId="0" applyNumberFormat="1" applyFont="1" applyFill="1" applyBorder="1" applyAlignment="1" applyProtection="1">
      <protection locked="0"/>
    </xf>
    <xf numFmtId="0" fontId="5" fillId="4" borderId="7" xfId="0" applyFont="1" applyFill="1" applyBorder="1" applyAlignment="1"/>
    <xf numFmtId="0" fontId="11" fillId="4" borderId="8" xfId="0" applyFont="1" applyFill="1" applyBorder="1" applyProtection="1"/>
    <xf numFmtId="0" fontId="11" fillId="4" borderId="5" xfId="0" applyFont="1" applyFill="1" applyBorder="1" applyProtection="1"/>
    <xf numFmtId="4" fontId="0" fillId="4" borderId="6" xfId="0" applyNumberFormat="1" applyFill="1" applyBorder="1" applyProtection="1"/>
    <xf numFmtId="4" fontId="0" fillId="4" borderId="7" xfId="0" applyNumberFormat="1" applyFill="1" applyBorder="1" applyProtection="1"/>
    <xf numFmtId="4" fontId="5" fillId="4" borderId="25" xfId="0" applyNumberFormat="1" applyFont="1" applyFill="1" applyBorder="1" applyAlignment="1" applyProtection="1">
      <alignment vertical="center"/>
    </xf>
    <xf numFmtId="4" fontId="5" fillId="4" borderId="11" xfId="0" applyNumberFormat="1" applyFont="1" applyFill="1" applyBorder="1" applyAlignment="1" applyProtection="1">
      <alignment vertical="center"/>
    </xf>
    <xf numFmtId="0" fontId="0" fillId="4" borderId="2" xfId="0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0" fillId="4" borderId="2" xfId="0" applyFill="1" applyBorder="1" applyProtection="1"/>
    <xf numFmtId="0" fontId="4" fillId="4" borderId="3" xfId="0" applyFont="1" applyFill="1" applyBorder="1" applyAlignment="1" applyProtection="1">
      <alignment horizontal="left"/>
    </xf>
    <xf numFmtId="9" fontId="0" fillId="4" borderId="19" xfId="0" applyNumberFormat="1" applyFill="1" applyBorder="1" applyAlignment="1" applyProtection="1">
      <alignment horizontal="left"/>
    </xf>
    <xf numFmtId="0" fontId="0" fillId="4" borderId="10" xfId="0" applyFill="1" applyBorder="1" applyAlignment="1" applyProtection="1">
      <alignment horizontal="right"/>
    </xf>
    <xf numFmtId="0" fontId="12" fillId="4" borderId="2" xfId="0" applyFont="1" applyFill="1" applyBorder="1" applyAlignment="1" applyProtection="1"/>
    <xf numFmtId="0" fontId="14" fillId="4" borderId="3" xfId="0" applyFont="1" applyFill="1" applyBorder="1" applyAlignment="1" applyProtection="1"/>
    <xf numFmtId="49" fontId="14" fillId="4" borderId="3" xfId="0" applyNumberFormat="1" applyFont="1" applyFill="1" applyBorder="1" applyAlignment="1" applyProtection="1">
      <alignment horizontal="center"/>
    </xf>
    <xf numFmtId="49" fontId="14" fillId="4" borderId="4" xfId="0" applyNumberFormat="1" applyFont="1" applyFill="1" applyBorder="1" applyAlignment="1" applyProtection="1">
      <alignment horizontal="center"/>
    </xf>
    <xf numFmtId="0" fontId="12" fillId="4" borderId="8" xfId="0" applyFont="1" applyFill="1" applyBorder="1" applyAlignment="1" applyProtection="1">
      <alignment vertical="center"/>
    </xf>
    <xf numFmtId="0" fontId="14" fillId="4" borderId="0" xfId="0" applyFont="1" applyFill="1" applyBorder="1" applyAlignment="1" applyProtection="1">
      <alignment vertical="center"/>
    </xf>
    <xf numFmtId="0" fontId="14" fillId="4" borderId="9" xfId="0" applyFont="1" applyFill="1" applyBorder="1" applyAlignment="1" applyProtection="1">
      <alignment vertical="center"/>
    </xf>
    <xf numFmtId="0" fontId="12" fillId="4" borderId="5" xfId="0" applyFont="1" applyFill="1" applyBorder="1" applyAlignment="1" applyProtection="1">
      <alignment vertical="top"/>
    </xf>
    <xf numFmtId="0" fontId="14" fillId="4" borderId="6" xfId="0" applyFont="1" applyFill="1" applyBorder="1" applyAlignment="1" applyProtection="1">
      <alignment vertical="top"/>
    </xf>
    <xf numFmtId="0" fontId="14" fillId="4" borderId="7" xfId="0" applyFont="1" applyFill="1" applyBorder="1" applyAlignment="1" applyProtection="1">
      <alignment vertical="top"/>
    </xf>
    <xf numFmtId="0" fontId="8" fillId="5" borderId="20" xfId="1" applyNumberFormat="1" applyFont="1" applyFill="1" applyBorder="1" applyAlignment="1" applyProtection="1">
      <alignment vertical="center"/>
    </xf>
    <xf numFmtId="0" fontId="4" fillId="2" borderId="0" xfId="3" applyFont="1" applyFill="1" applyProtection="1"/>
    <xf numFmtId="0" fontId="8" fillId="2" borderId="0" xfId="3" applyFill="1" applyProtection="1"/>
    <xf numFmtId="0" fontId="8" fillId="0" borderId="0" xfId="3"/>
    <xf numFmtId="4" fontId="8" fillId="0" borderId="0" xfId="3" applyNumberFormat="1"/>
    <xf numFmtId="0" fontId="5" fillId="2" borderId="28" xfId="3" applyFont="1" applyFill="1" applyBorder="1" applyProtection="1"/>
    <xf numFmtId="14" fontId="8" fillId="2" borderId="0" xfId="3" applyNumberFormat="1" applyFill="1" applyProtection="1"/>
    <xf numFmtId="0" fontId="5" fillId="2" borderId="30" xfId="3" applyFont="1" applyFill="1" applyBorder="1" applyProtection="1"/>
    <xf numFmtId="0" fontId="4" fillId="2" borderId="12" xfId="3" applyFont="1" applyFill="1" applyBorder="1"/>
    <xf numFmtId="0" fontId="4" fillId="2" borderId="12" xfId="3" applyFont="1" applyFill="1" applyBorder="1" applyAlignment="1" applyProtection="1"/>
    <xf numFmtId="0" fontId="4" fillId="2" borderId="2" xfId="3" applyFont="1" applyFill="1" applyBorder="1" applyAlignment="1" applyProtection="1"/>
    <xf numFmtId="0" fontId="4" fillId="2" borderId="3" xfId="3" applyFont="1" applyFill="1" applyBorder="1" applyAlignment="1" applyProtection="1"/>
    <xf numFmtId="0" fontId="8" fillId="2" borderId="3" xfId="3" applyFill="1" applyBorder="1" applyAlignment="1" applyProtection="1"/>
    <xf numFmtId="0" fontId="8" fillId="2" borderId="4" xfId="3" applyFill="1" applyBorder="1" applyAlignment="1" applyProtection="1"/>
    <xf numFmtId="0" fontId="7" fillId="2" borderId="2" xfId="3" applyFont="1" applyFill="1" applyBorder="1" applyProtection="1"/>
    <xf numFmtId="0" fontId="7" fillId="2" borderId="3" xfId="3" applyFont="1" applyFill="1" applyBorder="1" applyProtection="1"/>
    <xf numFmtId="0" fontId="8" fillId="2" borderId="4" xfId="3" applyFill="1" applyBorder="1" applyProtection="1"/>
    <xf numFmtId="0" fontId="4" fillId="2" borderId="12" xfId="3" applyFont="1" applyFill="1" applyBorder="1" applyProtection="1"/>
    <xf numFmtId="0" fontId="8" fillId="0" borderId="0" xfId="3" applyBorder="1"/>
    <xf numFmtId="0" fontId="4" fillId="2" borderId="13" xfId="3" applyFont="1" applyFill="1" applyBorder="1" applyAlignment="1">
      <alignment vertical="top"/>
    </xf>
    <xf numFmtId="0" fontId="8" fillId="2" borderId="13" xfId="3" applyFill="1" applyBorder="1" applyAlignment="1" applyProtection="1"/>
    <xf numFmtId="0" fontId="12" fillId="2" borderId="13" xfId="3" applyFont="1" applyFill="1" applyBorder="1" applyAlignment="1" applyProtection="1">
      <alignment wrapText="1"/>
    </xf>
    <xf numFmtId="0" fontId="8" fillId="2" borderId="5" xfId="3" applyFill="1" applyBorder="1" applyAlignment="1" applyProtection="1"/>
    <xf numFmtId="0" fontId="8" fillId="2" borderId="6" xfId="3" applyFill="1" applyBorder="1" applyAlignment="1" applyProtection="1"/>
    <xf numFmtId="0" fontId="8" fillId="2" borderId="7" xfId="3" applyFill="1" applyBorder="1" applyAlignment="1" applyProtection="1"/>
    <xf numFmtId="0" fontId="8" fillId="2" borderId="7" xfId="3" applyFill="1" applyBorder="1" applyAlignment="1" applyProtection="1">
      <alignment wrapText="1"/>
    </xf>
    <xf numFmtId="0" fontId="4" fillId="2" borderId="7" xfId="3" applyFont="1" applyFill="1" applyBorder="1" applyAlignment="1" applyProtection="1">
      <alignment vertical="top"/>
    </xf>
    <xf numFmtId="0" fontId="8" fillId="0" borderId="0" xfId="3" applyBorder="1" applyAlignment="1"/>
    <xf numFmtId="0" fontId="15" fillId="2" borderId="12" xfId="3" applyFont="1" applyFill="1" applyBorder="1" applyProtection="1">
      <protection locked="0"/>
    </xf>
    <xf numFmtId="4" fontId="15" fillId="3" borderId="12" xfId="3" applyNumberFormat="1" applyFont="1" applyFill="1" applyBorder="1" applyProtection="1">
      <protection locked="0"/>
    </xf>
    <xf numFmtId="0" fontId="15" fillId="0" borderId="12" xfId="3" applyFont="1" applyBorder="1" applyProtection="1">
      <protection locked="0"/>
    </xf>
    <xf numFmtId="4" fontId="15" fillId="2" borderId="20" xfId="4" applyNumberFormat="1" applyFont="1" applyFill="1" applyBorder="1" applyAlignment="1" applyProtection="1">
      <alignment vertical="center"/>
    </xf>
    <xf numFmtId="49" fontId="15" fillId="0" borderId="9" xfId="3" applyNumberFormat="1" applyFont="1" applyBorder="1" applyAlignment="1" applyProtection="1">
      <alignment horizontal="center"/>
      <protection locked="0"/>
    </xf>
    <xf numFmtId="0" fontId="15" fillId="2" borderId="13" xfId="3" applyFont="1" applyFill="1" applyBorder="1" applyProtection="1"/>
    <xf numFmtId="4" fontId="15" fillId="3" borderId="13" xfId="3" applyNumberFormat="1" applyFont="1" applyFill="1" applyBorder="1" applyProtection="1"/>
    <xf numFmtId="0" fontId="14" fillId="0" borderId="13" xfId="3" applyFont="1" applyBorder="1" applyProtection="1">
      <protection locked="0"/>
    </xf>
    <xf numFmtId="1" fontId="8" fillId="3" borderId="33" xfId="4" applyNumberFormat="1" applyFont="1" applyFill="1" applyBorder="1" applyAlignment="1" applyProtection="1">
      <alignment vertical="center"/>
      <protection locked="0"/>
    </xf>
    <xf numFmtId="49" fontId="15" fillId="0" borderId="7" xfId="3" applyNumberFormat="1" applyFont="1" applyBorder="1" applyAlignment="1" applyProtection="1">
      <alignment horizontal="center"/>
      <protection locked="0"/>
    </xf>
    <xf numFmtId="49" fontId="15" fillId="0" borderId="4" xfId="3" applyNumberFormat="1" applyFont="1" applyBorder="1" applyAlignment="1" applyProtection="1">
      <alignment horizontal="center"/>
      <protection locked="0"/>
    </xf>
    <xf numFmtId="0" fontId="8" fillId="0" borderId="3" xfId="3" applyBorder="1"/>
    <xf numFmtId="0" fontId="8" fillId="0" borderId="6" xfId="3" applyBorder="1"/>
    <xf numFmtId="0" fontId="8" fillId="0" borderId="0" xfId="3" applyProtection="1">
      <protection locked="0"/>
    </xf>
    <xf numFmtId="0" fontId="4" fillId="0" borderId="11" xfId="0" applyFont="1" applyFill="1" applyBorder="1" applyAlignment="1" applyProtection="1">
      <alignment horizontal="center" vertical="top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0" fillId="4" borderId="0" xfId="0" applyFill="1" applyBorder="1"/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8" fillId="2" borderId="5" xfId="3" applyFill="1" applyBorder="1" applyAlignment="1" applyProtection="1">
      <alignment wrapText="1"/>
    </xf>
    <xf numFmtId="0" fontId="5" fillId="3" borderId="7" xfId="3" applyFont="1" applyFill="1" applyBorder="1" applyAlignment="1" applyProtection="1">
      <alignment horizontal="left"/>
      <protection locked="0"/>
    </xf>
    <xf numFmtId="0" fontId="5" fillId="3" borderId="6" xfId="3" applyFont="1" applyFill="1" applyBorder="1" applyAlignment="1" applyProtection="1">
      <alignment horizontal="left"/>
      <protection locked="0"/>
    </xf>
    <xf numFmtId="49" fontId="5" fillId="3" borderId="5" xfId="3" applyNumberFormat="1" applyFont="1" applyFill="1" applyBorder="1" applyAlignment="1" applyProtection="1">
      <alignment horizontal="left"/>
      <protection locked="0"/>
    </xf>
    <xf numFmtId="0" fontId="5" fillId="3" borderId="4" xfId="3" applyFont="1" applyFill="1" applyBorder="1" applyAlignment="1" applyProtection="1">
      <alignment horizontal="left"/>
      <protection locked="0"/>
    </xf>
    <xf numFmtId="0" fontId="5" fillId="3" borderId="3" xfId="3" applyFont="1" applyFill="1" applyBorder="1" applyAlignment="1" applyProtection="1">
      <alignment horizontal="left"/>
      <protection locked="0"/>
    </xf>
    <xf numFmtId="49" fontId="5" fillId="3" borderId="2" xfId="3" applyNumberFormat="1" applyFont="1" applyFill="1" applyBorder="1" applyAlignment="1" applyProtection="1">
      <alignment horizontal="left"/>
      <protection locked="0"/>
    </xf>
    <xf numFmtId="0" fontId="5" fillId="3" borderId="9" xfId="3" applyFont="1" applyFill="1" applyBorder="1" applyAlignment="1" applyProtection="1">
      <alignment horizontal="left"/>
      <protection locked="0"/>
    </xf>
    <xf numFmtId="0" fontId="5" fillId="3" borderId="0" xfId="3" applyFont="1" applyFill="1" applyBorder="1" applyAlignment="1" applyProtection="1">
      <alignment horizontal="left"/>
      <protection locked="0"/>
    </xf>
    <xf numFmtId="49" fontId="5" fillId="3" borderId="8" xfId="3" applyNumberFormat="1" applyFont="1" applyFill="1" applyBorder="1" applyAlignment="1" applyProtection="1">
      <alignment horizontal="left"/>
      <protection locked="0"/>
    </xf>
    <xf numFmtId="0" fontId="8" fillId="6" borderId="7" xfId="3" applyFill="1" applyBorder="1" applyAlignment="1" applyProtection="1">
      <alignment horizontal="left"/>
    </xf>
    <xf numFmtId="0" fontId="8" fillId="6" borderId="6" xfId="3" applyFill="1" applyBorder="1" applyAlignment="1" applyProtection="1">
      <alignment horizontal="left"/>
    </xf>
    <xf numFmtId="0" fontId="11" fillId="6" borderId="5" xfId="3" applyFont="1" applyFill="1" applyBorder="1" applyAlignment="1" applyProtection="1">
      <alignment horizontal="left"/>
    </xf>
    <xf numFmtId="0" fontId="8" fillId="6" borderId="4" xfId="3" applyFill="1" applyBorder="1" applyAlignment="1" applyProtection="1">
      <alignment horizontal="left"/>
    </xf>
    <xf numFmtId="0" fontId="8" fillId="6" borderId="3" xfId="3" applyFill="1" applyBorder="1" applyAlignment="1" applyProtection="1">
      <alignment horizontal="left"/>
    </xf>
    <xf numFmtId="0" fontId="11" fillId="6" borderId="0" xfId="3" applyFont="1" applyFill="1" applyBorder="1" applyAlignment="1" applyProtection="1">
      <alignment horizontal="left"/>
    </xf>
    <xf numFmtId="0" fontId="4" fillId="6" borderId="11" xfId="3" applyFont="1" applyFill="1" applyBorder="1" applyProtection="1"/>
    <xf numFmtId="0" fontId="4" fillId="6" borderId="19" xfId="3" applyFont="1" applyFill="1" applyBorder="1" applyProtection="1"/>
    <xf numFmtId="0" fontId="4" fillId="6" borderId="2" xfId="3" applyFont="1" applyFill="1" applyBorder="1" applyProtection="1"/>
    <xf numFmtId="0" fontId="5" fillId="2" borderId="29" xfId="3" applyFont="1" applyFill="1" applyBorder="1" applyProtection="1"/>
    <xf numFmtId="1" fontId="8" fillId="0" borderId="0" xfId="3" applyNumberFormat="1"/>
    <xf numFmtId="0" fontId="7" fillId="2" borderId="29" xfId="3" applyFont="1" applyFill="1" applyBorder="1" applyProtection="1"/>
    <xf numFmtId="0" fontId="7" fillId="2" borderId="27" xfId="3" applyFont="1" applyFill="1" applyBorder="1" applyProtection="1"/>
    <xf numFmtId="0" fontId="0" fillId="0" borderId="0" xfId="0" applyAlignment="1"/>
    <xf numFmtId="0" fontId="5" fillId="0" borderId="0" xfId="0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/>
    <xf numFmtId="10" fontId="13" fillId="0" borderId="10" xfId="2" applyNumberFormat="1" applyFont="1" applyBorder="1" applyAlignment="1" applyProtection="1">
      <protection locked="0"/>
    </xf>
    <xf numFmtId="10" fontId="13" fillId="0" borderId="11" xfId="0" applyNumberFormat="1" applyFont="1" applyBorder="1" applyAlignment="1"/>
    <xf numFmtId="49" fontId="5" fillId="3" borderId="10" xfId="0" applyNumberFormat="1" applyFont="1" applyFill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>
      <alignment horizontal="center" vertical="center"/>
    </xf>
    <xf numFmtId="0" fontId="12" fillId="4" borderId="5" xfId="0" applyFont="1" applyFill="1" applyBorder="1" applyAlignment="1" applyProtection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49" fontId="5" fillId="0" borderId="5" xfId="0" applyNumberFormat="1" applyFont="1" applyFill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166" fontId="8" fillId="4" borderId="10" xfId="2" applyNumberFormat="1" applyFont="1" applyFill="1" applyBorder="1" applyAlignment="1" applyProtection="1">
      <alignment horizontal="right" vertical="center"/>
    </xf>
    <xf numFmtId="166" fontId="0" fillId="4" borderId="11" xfId="0" applyNumberFormat="1" applyFill="1" applyBorder="1" applyAlignment="1">
      <alignment horizontal="right" vertical="center"/>
    </xf>
    <xf numFmtId="49" fontId="5" fillId="0" borderId="2" xfId="0" applyNumberFormat="1" applyFont="1" applyBorder="1" applyAlignment="1" applyProtection="1">
      <protection locked="0"/>
    </xf>
    <xf numFmtId="0" fontId="0" fillId="0" borderId="3" xfId="0" applyBorder="1" applyAlignment="1"/>
    <xf numFmtId="0" fontId="0" fillId="0" borderId="4" xfId="0" applyBorder="1" applyAlignment="1"/>
    <xf numFmtId="164" fontId="5" fillId="0" borderId="15" xfId="1" applyNumberFormat="1" applyFont="1" applyBorder="1" applyAlignment="1" applyProtection="1">
      <protection locked="0"/>
    </xf>
    <xf numFmtId="0" fontId="5" fillId="0" borderId="16" xfId="0" applyFont="1" applyBorder="1" applyAlignment="1"/>
    <xf numFmtId="165" fontId="5" fillId="0" borderId="17" xfId="1" applyNumberFormat="1" applyFont="1" applyBorder="1" applyAlignment="1" applyProtection="1">
      <protection locked="0"/>
    </xf>
    <xf numFmtId="0" fontId="5" fillId="0" borderId="18" xfId="0" applyFont="1" applyBorder="1" applyAlignment="1"/>
    <xf numFmtId="165" fontId="5" fillId="0" borderId="23" xfId="1" applyNumberFormat="1" applyFont="1" applyBorder="1" applyAlignment="1" applyProtection="1">
      <protection locked="0"/>
    </xf>
    <xf numFmtId="0" fontId="5" fillId="0" borderId="24" xfId="0" applyFont="1" applyBorder="1" applyAlignment="1"/>
    <xf numFmtId="4" fontId="5" fillId="4" borderId="10" xfId="1" applyNumberFormat="1" applyFont="1" applyFill="1" applyBorder="1" applyAlignment="1" applyProtection="1">
      <alignment horizontal="right" vertical="center"/>
    </xf>
    <xf numFmtId="0" fontId="5" fillId="4" borderId="11" xfId="0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4" fillId="4" borderId="2" xfId="0" applyFont="1" applyFill="1" applyBorder="1" applyAlignment="1" applyProtection="1"/>
    <xf numFmtId="0" fontId="0" fillId="4" borderId="3" xfId="0" applyFill="1" applyBorder="1" applyAlignment="1"/>
    <xf numFmtId="49" fontId="6" fillId="0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12" fillId="4" borderId="8" xfId="0" applyFont="1" applyFill="1" applyBorder="1" applyAlignment="1" applyProtection="1">
      <alignment horizontal="left" wrapText="1"/>
    </xf>
    <xf numFmtId="0" fontId="12" fillId="4" borderId="9" xfId="0" applyFont="1" applyFill="1" applyBorder="1" applyAlignment="1">
      <alignment horizontal="left" wrapText="1"/>
    </xf>
    <xf numFmtId="49" fontId="5" fillId="0" borderId="8" xfId="0" applyNumberFormat="1" applyFont="1" applyFill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165" fontId="5" fillId="0" borderId="10" xfId="2" applyNumberFormat="1" applyFont="1" applyBorder="1" applyAlignment="1" applyProtection="1">
      <protection locked="0"/>
    </xf>
    <xf numFmtId="165" fontId="5" fillId="0" borderId="11" xfId="0" applyNumberFormat="1" applyFont="1" applyBorder="1" applyAlignment="1"/>
    <xf numFmtId="4" fontId="5" fillId="0" borderId="10" xfId="2" applyNumberFormat="1" applyFont="1" applyBorder="1" applyAlignment="1" applyProtection="1">
      <protection locked="0"/>
    </xf>
    <xf numFmtId="4" fontId="5" fillId="0" borderId="11" xfId="0" applyNumberFormat="1" applyFont="1" applyBorder="1" applyAlignment="1"/>
    <xf numFmtId="49" fontId="0" fillId="0" borderId="2" xfId="0" applyNumberFormat="1" applyFill="1" applyBorder="1" applyAlignment="1" applyProtection="1">
      <protection locked="0"/>
    </xf>
    <xf numFmtId="0" fontId="0" fillId="0" borderId="8" xfId="0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5" fillId="0" borderId="6" xfId="0" applyNumberFormat="1" applyFont="1" applyFill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  <protection locked="0"/>
    </xf>
    <xf numFmtId="49" fontId="5" fillId="0" borderId="5" xfId="0" applyNumberFormat="1" applyFont="1" applyBorder="1" applyAlignment="1" applyProtection="1">
      <alignment horizontal="center"/>
      <protection locked="0"/>
    </xf>
    <xf numFmtId="49" fontId="5" fillId="0" borderId="6" xfId="0" applyNumberFormat="1" applyFont="1" applyBorder="1" applyAlignment="1" applyProtection="1">
      <alignment horizontal="center"/>
      <protection locked="0"/>
    </xf>
    <xf numFmtId="49" fontId="5" fillId="0" borderId="7" xfId="0" applyNumberFormat="1" applyFont="1" applyBorder="1" applyAlignment="1" applyProtection="1">
      <alignment horizontal="center"/>
      <protection locked="0"/>
    </xf>
    <xf numFmtId="49" fontId="7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protection locked="0"/>
    </xf>
    <xf numFmtId="0" fontId="5" fillId="0" borderId="9" xfId="0" applyFont="1" applyBorder="1" applyAlignment="1" applyProtection="1">
      <protection locked="0"/>
    </xf>
    <xf numFmtId="165" fontId="5" fillId="0" borderId="18" xfId="0" applyNumberFormat="1" applyFont="1" applyBorder="1" applyAlignment="1"/>
    <xf numFmtId="0" fontId="0" fillId="0" borderId="2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49" fontId="0" fillId="0" borderId="8" xfId="0" applyNumberFormat="1" applyBorder="1" applyAlignment="1" applyProtection="1"/>
    <xf numFmtId="49" fontId="0" fillId="0" borderId="0" xfId="0" applyNumberFormat="1" applyBorder="1" applyAlignment="1" applyProtection="1"/>
    <xf numFmtId="49" fontId="0" fillId="0" borderId="3" xfId="0" applyNumberFormat="1" applyFill="1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49" fontId="5" fillId="0" borderId="3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9" xfId="0" applyNumberFormat="1" applyFont="1" applyFill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  <xf numFmtId="49" fontId="0" fillId="0" borderId="6" xfId="0" applyNumberFormat="1" applyBorder="1" applyAlignment="1" applyProtection="1">
      <alignment horizontal="left" vertical="center"/>
      <protection locked="0"/>
    </xf>
    <xf numFmtId="49" fontId="0" fillId="0" borderId="7" xfId="0" applyNumberFormat="1" applyBorder="1" applyAlignment="1" applyProtection="1">
      <alignment horizontal="left" vertical="center"/>
      <protection locked="0"/>
    </xf>
    <xf numFmtId="49" fontId="0" fillId="0" borderId="6" xfId="0" applyNumberFormat="1" applyFill="1" applyBorder="1" applyAlignment="1" applyProtection="1">
      <alignment horizontal="left" vertical="center"/>
      <protection locked="0"/>
    </xf>
    <xf numFmtId="49" fontId="0" fillId="0" borderId="7" xfId="0" applyNumberFormat="1" applyFill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49" fontId="5" fillId="0" borderId="3" xfId="0" applyNumberFormat="1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4" xfId="0" applyFont="1" applyBorder="1" applyAlignment="1" applyProtection="1">
      <protection locked="0"/>
    </xf>
    <xf numFmtId="4" fontId="5" fillId="0" borderId="15" xfId="1" applyNumberFormat="1" applyFont="1" applyBorder="1" applyAlignment="1" applyProtection="1">
      <protection locked="0"/>
    </xf>
    <xf numFmtId="4" fontId="5" fillId="0" borderId="16" xfId="0" applyNumberFormat="1" applyFont="1" applyBorder="1" applyAlignment="1" applyProtection="1">
      <protection locked="0"/>
    </xf>
    <xf numFmtId="49" fontId="5" fillId="0" borderId="8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/>
      <protection locked="0"/>
    </xf>
    <xf numFmtId="0" fontId="0" fillId="0" borderId="8" xfId="0" applyFill="1" applyBorder="1" applyAlignment="1"/>
    <xf numFmtId="0" fontId="0" fillId="0" borderId="0" xfId="0" applyFill="1" applyAlignment="1"/>
    <xf numFmtId="0" fontId="0" fillId="0" borderId="9" xfId="0" applyFill="1" applyBorder="1" applyAlignment="1"/>
    <xf numFmtId="14" fontId="5" fillId="0" borderId="10" xfId="0" applyNumberFormat="1" applyFont="1" applyBorder="1" applyAlignment="1" applyProtection="1">
      <alignment horizontal="left"/>
      <protection locked="0"/>
    </xf>
    <xf numFmtId="0" fontId="0" fillId="0" borderId="11" xfId="0" applyBorder="1" applyAlignment="1">
      <alignment horizontal="left"/>
    </xf>
    <xf numFmtId="0" fontId="0" fillId="0" borderId="0" xfId="0" applyBorder="1" applyAlignment="1" applyProtection="1"/>
    <xf numFmtId="0" fontId="0" fillId="0" borderId="9" xfId="0" applyBorder="1" applyAlignment="1" applyProtection="1"/>
    <xf numFmtId="49" fontId="5" fillId="0" borderId="0" xfId="0" applyNumberFormat="1" applyFont="1" applyFill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49" fontId="5" fillId="0" borderId="8" xfId="0" applyNumberFormat="1" applyFont="1" applyBorder="1" applyAlignment="1" applyProtection="1">
      <alignment horizontal="left"/>
      <protection locked="0"/>
    </xf>
    <xf numFmtId="49" fontId="5" fillId="0" borderId="9" xfId="0" applyNumberFormat="1" applyFont="1" applyBorder="1" applyAlignment="1" applyProtection="1">
      <alignment horizontal="left"/>
      <protection locked="0"/>
    </xf>
    <xf numFmtId="49" fontId="5" fillId="0" borderId="2" xfId="0" applyNumberFormat="1" applyFont="1" applyBorder="1" applyAlignment="1" applyProtection="1">
      <alignment horizontal="left"/>
      <protection locked="0"/>
    </xf>
    <xf numFmtId="49" fontId="5" fillId="0" borderId="4" xfId="0" applyNumberFormat="1" applyFont="1" applyBorder="1" applyAlignment="1" applyProtection="1">
      <alignment horizontal="left"/>
      <protection locked="0"/>
    </xf>
    <xf numFmtId="49" fontId="5" fillId="0" borderId="6" xfId="0" applyNumberFormat="1" applyFont="1" applyFill="1" applyBorder="1" applyAlignment="1" applyProtection="1">
      <alignment horizontal="center"/>
      <protection locked="0"/>
    </xf>
    <xf numFmtId="49" fontId="5" fillId="0" borderId="7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 applyAlignment="1">
      <alignment horizontal="center" vertical="center"/>
    </xf>
    <xf numFmtId="49" fontId="0" fillId="0" borderId="9" xfId="0" applyNumberFormat="1" applyFill="1" applyBorder="1" applyAlignment="1">
      <alignment horizontal="center" vertical="center"/>
    </xf>
    <xf numFmtId="49" fontId="5" fillId="0" borderId="5" xfId="0" applyNumberFormat="1" applyFont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 vertical="top" wrapText="1"/>
    </xf>
    <xf numFmtId="0" fontId="0" fillId="2" borderId="3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165" fontId="15" fillId="0" borderId="17" xfId="4" applyNumberFormat="1" applyFont="1" applyBorder="1" applyAlignment="1" applyProtection="1">
      <protection locked="0"/>
    </xf>
    <xf numFmtId="0" fontId="15" fillId="0" borderId="18" xfId="3" applyFont="1" applyBorder="1" applyAlignment="1" applyProtection="1">
      <protection locked="0"/>
    </xf>
    <xf numFmtId="0" fontId="8" fillId="0" borderId="8" xfId="3" applyFill="1" applyBorder="1" applyAlignment="1" applyProtection="1">
      <alignment horizontal="left"/>
      <protection locked="0"/>
    </xf>
    <xf numFmtId="0" fontId="8" fillId="0" borderId="0" xfId="3" applyAlignment="1">
      <alignment horizontal="left"/>
    </xf>
    <xf numFmtId="0" fontId="8" fillId="0" borderId="9" xfId="3" applyBorder="1" applyAlignment="1">
      <alignment horizontal="left"/>
    </xf>
    <xf numFmtId="164" fontId="15" fillId="0" borderId="15" xfId="4" applyNumberFormat="1" applyFont="1" applyBorder="1" applyAlignment="1" applyProtection="1">
      <protection locked="0"/>
    </xf>
    <xf numFmtId="0" fontId="15" fillId="0" borderId="16" xfId="3" applyFont="1" applyBorder="1" applyAlignment="1" applyProtection="1">
      <protection locked="0"/>
    </xf>
    <xf numFmtId="49" fontId="7" fillId="0" borderId="10" xfId="3" applyNumberFormat="1" applyFont="1" applyFill="1" applyBorder="1" applyAlignment="1" applyProtection="1">
      <alignment horizontal="center" vertical="center"/>
      <protection locked="0"/>
    </xf>
    <xf numFmtId="0" fontId="8" fillId="0" borderId="19" xfId="3" applyBorder="1" applyAlignment="1">
      <alignment horizontal="center" vertical="center"/>
    </xf>
    <xf numFmtId="0" fontId="8" fillId="0" borderId="11" xfId="3" applyBorder="1" applyAlignment="1">
      <alignment horizontal="center" vertical="center"/>
    </xf>
    <xf numFmtId="4" fontId="15" fillId="0" borderId="15" xfId="4" applyNumberFormat="1" applyFont="1" applyBorder="1" applyAlignment="1" applyProtection="1">
      <protection locked="0"/>
    </xf>
    <xf numFmtId="0" fontId="8" fillId="2" borderId="0" xfId="3" applyNumberFormat="1" applyFill="1" applyAlignment="1" applyProtection="1"/>
    <xf numFmtId="49" fontId="8" fillId="2" borderId="0" xfId="3" applyNumberFormat="1" applyFill="1" applyAlignment="1" applyProtection="1"/>
    <xf numFmtId="169" fontId="7" fillId="2" borderId="31" xfId="3" applyNumberFormat="1" applyFont="1" applyFill="1" applyBorder="1" applyAlignment="1" applyProtection="1">
      <alignment horizontal="center"/>
    </xf>
    <xf numFmtId="0" fontId="8" fillId="2" borderId="32" xfId="3" applyFill="1" applyBorder="1" applyAlignment="1" applyProtection="1">
      <alignment horizontal="center"/>
    </xf>
    <xf numFmtId="0" fontId="8" fillId="0" borderId="2" xfId="3" applyFill="1" applyBorder="1" applyAlignment="1" applyProtection="1">
      <alignment horizontal="left"/>
      <protection locked="0"/>
    </xf>
    <xf numFmtId="0" fontId="8" fillId="0" borderId="3" xfId="3" applyBorder="1" applyAlignment="1">
      <alignment horizontal="left"/>
    </xf>
    <xf numFmtId="0" fontId="8" fillId="0" borderId="4" xfId="3" applyBorder="1" applyAlignment="1">
      <alignment horizontal="left"/>
    </xf>
    <xf numFmtId="4" fontId="15" fillId="0" borderId="15" xfId="3" applyNumberFormat="1" applyFont="1" applyBorder="1" applyAlignment="1" applyProtection="1">
      <protection locked="0"/>
    </xf>
    <xf numFmtId="4" fontId="15" fillId="0" borderId="21" xfId="4" applyNumberFormat="1" applyFont="1" applyBorder="1" applyAlignment="1" applyProtection="1">
      <protection locked="0"/>
    </xf>
    <xf numFmtId="0" fontId="15" fillId="0" borderId="22" xfId="3" applyFont="1" applyBorder="1" applyAlignment="1" applyProtection="1">
      <protection locked="0"/>
    </xf>
    <xf numFmtId="0" fontId="8" fillId="0" borderId="5" xfId="3" applyFill="1" applyBorder="1" applyAlignment="1" applyProtection="1">
      <alignment horizontal="left"/>
      <protection locked="0"/>
    </xf>
    <xf numFmtId="0" fontId="8" fillId="0" borderId="6" xfId="3" applyBorder="1" applyAlignment="1">
      <alignment horizontal="left"/>
    </xf>
    <xf numFmtId="0" fontId="8" fillId="0" borderId="7" xfId="3" applyBorder="1" applyAlignment="1">
      <alignment horizontal="left"/>
    </xf>
  </cellXfs>
  <cellStyles count="5">
    <cellStyle name="Prozent" xfId="2" builtinId="5"/>
    <cellStyle name="Standard" xfId="0" builtinId="0"/>
    <cellStyle name="Standard 2" xfId="3"/>
    <cellStyle name="Währung" xfId="1" builtinId="4"/>
    <cellStyle name="Währung 2" xfId="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7</xdr:row>
          <xdr:rowOff>144780</xdr:rowOff>
        </xdr:from>
        <xdr:to>
          <xdr:col>3</xdr:col>
          <xdr:colOff>327660</xdr:colOff>
          <xdr:row>9</xdr:row>
          <xdr:rowOff>45720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6</xdr:row>
          <xdr:rowOff>0</xdr:rowOff>
        </xdr:from>
        <xdr:to>
          <xdr:col>6</xdr:col>
          <xdr:colOff>655320</xdr:colOff>
          <xdr:row>8</xdr:row>
          <xdr:rowOff>7620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7</xdr:row>
          <xdr:rowOff>152400</xdr:rowOff>
        </xdr:from>
        <xdr:to>
          <xdr:col>9</xdr:col>
          <xdr:colOff>53340</xdr:colOff>
          <xdr:row>9</xdr:row>
          <xdr:rowOff>53340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7</xdr:row>
          <xdr:rowOff>144780</xdr:rowOff>
        </xdr:from>
        <xdr:to>
          <xdr:col>10</xdr:col>
          <xdr:colOff>403860</xdr:colOff>
          <xdr:row>9</xdr:row>
          <xdr:rowOff>45720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7</xdr:row>
          <xdr:rowOff>144780</xdr:rowOff>
        </xdr:from>
        <xdr:to>
          <xdr:col>13</xdr:col>
          <xdr:colOff>297180</xdr:colOff>
          <xdr:row>9</xdr:row>
          <xdr:rowOff>45720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10</xdr:row>
          <xdr:rowOff>144780</xdr:rowOff>
        </xdr:from>
        <xdr:to>
          <xdr:col>6</xdr:col>
          <xdr:colOff>403860</xdr:colOff>
          <xdr:row>12</xdr:row>
          <xdr:rowOff>15240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11</xdr:row>
          <xdr:rowOff>144780</xdr:rowOff>
        </xdr:from>
        <xdr:to>
          <xdr:col>6</xdr:col>
          <xdr:colOff>403860</xdr:colOff>
          <xdr:row>13</xdr:row>
          <xdr:rowOff>15240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10</xdr:row>
          <xdr:rowOff>160020</xdr:rowOff>
        </xdr:from>
        <xdr:to>
          <xdr:col>9</xdr:col>
          <xdr:colOff>53340</xdr:colOff>
          <xdr:row>12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beschaffung_anlage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chaffungsanlage 5"/>
      <sheetName val="Anlage N mit Nettopreisen"/>
      <sheetName val="Kostenaufteilung"/>
      <sheetName val="Anlage B mit Bruttopreisen"/>
      <sheetName val="Anlage für Rechentechnik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69"/>
  <sheetViews>
    <sheetView tabSelected="1" topLeftCell="A40" workbookViewId="0">
      <selection activeCell="A52" sqref="A52:D54"/>
    </sheetView>
  </sheetViews>
  <sheetFormatPr baseColWidth="10" defaultRowHeight="14.4" x14ac:dyDescent="0.3"/>
  <cols>
    <col min="1" max="1" width="8.109375" customWidth="1"/>
    <col min="2" max="2" width="7.33203125" customWidth="1"/>
    <col min="3" max="3" width="8.6640625" customWidth="1"/>
    <col min="4" max="4" width="5.109375" customWidth="1"/>
    <col min="8" max="8" width="11.33203125" customWidth="1"/>
    <col min="9" max="9" width="3" customWidth="1"/>
    <col min="10" max="10" width="11.88671875" customWidth="1"/>
    <col min="11" max="11" width="7.5546875" customWidth="1"/>
    <col min="12" max="12" width="11" customWidth="1"/>
    <col min="13" max="13" width="4.109375" customWidth="1"/>
    <col min="14" max="14" width="4.6640625" customWidth="1"/>
  </cols>
  <sheetData>
    <row r="1" spans="1:18" x14ac:dyDescent="0.3">
      <c r="A1" s="3" t="s">
        <v>4</v>
      </c>
      <c r="B1" s="4"/>
      <c r="C1" s="4"/>
      <c r="D1" s="4"/>
      <c r="E1" s="4"/>
      <c r="F1" s="4"/>
      <c r="G1" s="5"/>
      <c r="H1" s="6"/>
      <c r="I1" s="6"/>
      <c r="J1" s="6"/>
      <c r="K1" s="365"/>
      <c r="L1" s="366"/>
      <c r="M1" s="366"/>
      <c r="N1" s="367"/>
      <c r="O1" s="2"/>
    </row>
    <row r="2" spans="1:18" ht="15.6" x14ac:dyDescent="0.3">
      <c r="A2" s="7" t="s">
        <v>66</v>
      </c>
      <c r="B2" s="8"/>
      <c r="C2" s="8"/>
      <c r="D2" s="8"/>
      <c r="E2" s="8"/>
      <c r="F2" s="8"/>
      <c r="G2" s="8"/>
      <c r="H2" s="9"/>
      <c r="I2" s="9"/>
      <c r="J2" s="10"/>
      <c r="K2" s="365"/>
      <c r="L2" s="366"/>
      <c r="M2" s="366"/>
      <c r="N2" s="367"/>
    </row>
    <row r="3" spans="1:18" ht="18" x14ac:dyDescent="0.25">
      <c r="A3" s="79" t="s">
        <v>3</v>
      </c>
      <c r="B3" s="80"/>
      <c r="C3" s="368"/>
      <c r="D3" s="369"/>
      <c r="E3" s="62"/>
      <c r="F3" s="63"/>
      <c r="G3" s="63"/>
    </row>
    <row r="4" spans="1:18" ht="18" x14ac:dyDescent="0.25">
      <c r="A4" s="79" t="s">
        <v>8</v>
      </c>
      <c r="B4" s="81"/>
      <c r="C4" s="378"/>
      <c r="D4" s="379"/>
      <c r="E4" s="95" t="s">
        <v>59</v>
      </c>
      <c r="F4" s="305"/>
      <c r="G4" s="306"/>
      <c r="H4" s="187" t="s">
        <v>62</v>
      </c>
      <c r="I4" s="188"/>
      <c r="J4" s="189"/>
      <c r="K4" s="303" t="s">
        <v>6</v>
      </c>
      <c r="L4" s="304"/>
      <c r="M4" s="65"/>
      <c r="N4" s="66"/>
    </row>
    <row r="5" spans="1:18" ht="18" x14ac:dyDescent="0.25">
      <c r="A5" s="82" t="s">
        <v>9</v>
      </c>
      <c r="B5" s="83"/>
      <c r="C5" s="376"/>
      <c r="D5" s="377"/>
      <c r="E5" s="97" t="s">
        <v>58</v>
      </c>
      <c r="F5" s="307"/>
      <c r="G5" s="308"/>
      <c r="H5" s="286"/>
      <c r="I5" s="380"/>
      <c r="J5" s="381"/>
      <c r="K5" s="67"/>
      <c r="L5" s="348"/>
      <c r="M5" s="382"/>
      <c r="N5" s="383"/>
    </row>
    <row r="6" spans="1:18" s="11" customFormat="1" ht="0.75" customHeight="1" x14ac:dyDescent="0.25">
      <c r="A6" s="84"/>
      <c r="B6" s="85"/>
      <c r="C6" s="384"/>
      <c r="D6" s="329"/>
      <c r="E6" s="17"/>
      <c r="F6" s="64"/>
      <c r="G6" s="64"/>
      <c r="H6" s="385" t="s">
        <v>6</v>
      </c>
      <c r="I6" s="386"/>
      <c r="J6" s="387"/>
      <c r="K6" s="68"/>
      <c r="L6" s="348"/>
      <c r="M6" s="348"/>
      <c r="N6" s="349"/>
      <c r="O6"/>
      <c r="P6"/>
      <c r="Q6"/>
      <c r="R6"/>
    </row>
    <row r="7" spans="1:18" s="13" customFormat="1" ht="17.399999999999999" x14ac:dyDescent="0.3">
      <c r="A7" s="86" t="s">
        <v>10</v>
      </c>
      <c r="B7" s="87"/>
      <c r="C7" s="87"/>
      <c r="D7" s="87"/>
      <c r="E7" s="91"/>
      <c r="F7" s="92"/>
      <c r="G7" s="374"/>
      <c r="H7" s="79" t="s">
        <v>7</v>
      </c>
      <c r="I7" s="99"/>
      <c r="J7" s="81"/>
      <c r="K7" s="69"/>
      <c r="L7" s="348"/>
      <c r="M7" s="348"/>
      <c r="N7" s="349"/>
      <c r="O7" s="12"/>
      <c r="P7" s="12"/>
      <c r="Q7" s="12"/>
      <c r="R7" s="12"/>
    </row>
    <row r="8" spans="1:18" s="13" customFormat="1" x14ac:dyDescent="0.3">
      <c r="A8" s="88" t="s">
        <v>11</v>
      </c>
      <c r="B8" s="89"/>
      <c r="C8" s="89"/>
      <c r="D8" s="89"/>
      <c r="E8" s="93"/>
      <c r="F8" s="94"/>
      <c r="G8" s="375"/>
      <c r="H8" s="350"/>
      <c r="I8" s="351"/>
      <c r="J8" s="352"/>
      <c r="K8" s="70"/>
      <c r="L8" s="353"/>
      <c r="M8" s="353"/>
      <c r="N8" s="354"/>
      <c r="O8" s="12"/>
      <c r="P8" s="12"/>
      <c r="Q8" s="12"/>
      <c r="R8" s="12"/>
    </row>
    <row r="9" spans="1:18" s="11" customFormat="1" x14ac:dyDescent="0.3">
      <c r="A9" s="90" t="s">
        <v>12</v>
      </c>
      <c r="B9" s="85"/>
      <c r="C9" s="14"/>
      <c r="D9" s="246"/>
      <c r="E9" s="90" t="s">
        <v>13</v>
      </c>
      <c r="F9" s="96"/>
      <c r="G9" s="98"/>
      <c r="H9" s="15"/>
      <c r="I9" s="246"/>
      <c r="J9" s="101" t="s">
        <v>14</v>
      </c>
      <c r="K9" s="247"/>
      <c r="L9" s="100" t="s">
        <v>15</v>
      </c>
      <c r="M9" s="98"/>
      <c r="N9" s="247"/>
      <c r="O9" s="60"/>
      <c r="P9"/>
      <c r="Q9"/>
      <c r="R9"/>
    </row>
    <row r="10" spans="1:18" s="11" customFormat="1" ht="15.6" x14ac:dyDescent="0.3">
      <c r="A10" s="16"/>
      <c r="B10" s="17"/>
      <c r="C10" s="17"/>
      <c r="D10" s="18"/>
      <c r="E10" s="16" t="s">
        <v>16</v>
      </c>
      <c r="F10" s="19"/>
      <c r="G10" s="355"/>
      <c r="H10" s="355"/>
      <c r="I10" s="356"/>
      <c r="J10" s="20" t="s">
        <v>17</v>
      </c>
      <c r="K10" s="357"/>
      <c r="L10" s="358"/>
      <c r="M10" s="358"/>
      <c r="N10" s="359"/>
      <c r="O10"/>
      <c r="P10"/>
      <c r="Q10"/>
      <c r="R10"/>
    </row>
    <row r="11" spans="1:18" s="11" customFormat="1" ht="15.75" x14ac:dyDescent="0.25">
      <c r="A11" s="16"/>
      <c r="B11" s="17"/>
      <c r="C11" s="17"/>
      <c r="D11" s="18"/>
      <c r="E11" s="16" t="s">
        <v>18</v>
      </c>
      <c r="F11" s="19"/>
      <c r="G11" s="276"/>
      <c r="H11" s="276"/>
      <c r="I11" s="277"/>
      <c r="J11" s="21" t="s">
        <v>18</v>
      </c>
      <c r="K11" s="29"/>
      <c r="L11" s="29"/>
      <c r="M11" s="29"/>
      <c r="N11" s="71"/>
      <c r="O11"/>
      <c r="P11"/>
      <c r="Q11"/>
      <c r="R11"/>
    </row>
    <row r="12" spans="1:18" s="11" customFormat="1" ht="15.6" x14ac:dyDescent="0.3">
      <c r="A12" s="16"/>
      <c r="B12" s="17"/>
      <c r="C12" s="17"/>
      <c r="D12" s="18"/>
      <c r="E12" s="16" t="s">
        <v>19</v>
      </c>
      <c r="F12" s="19"/>
      <c r="G12" s="249"/>
      <c r="H12" s="9" t="s">
        <v>20</v>
      </c>
      <c r="I12" s="251"/>
      <c r="K12" s="372"/>
      <c r="L12" s="373"/>
      <c r="M12" s="373"/>
      <c r="N12" s="337"/>
      <c r="O12"/>
      <c r="P12"/>
      <c r="Q12"/>
      <c r="R12"/>
    </row>
    <row r="13" spans="1:18" s="11" customFormat="1" ht="15.6" x14ac:dyDescent="0.3">
      <c r="A13" s="16"/>
      <c r="B13" s="17"/>
      <c r="C13" s="17"/>
      <c r="D13" s="18"/>
      <c r="E13" s="16" t="s">
        <v>21</v>
      </c>
      <c r="F13" s="19"/>
      <c r="G13" s="250"/>
      <c r="H13" s="370"/>
      <c r="I13" s="371"/>
      <c r="J13" s="342" t="s">
        <v>22</v>
      </c>
      <c r="K13" s="343"/>
      <c r="L13" s="29"/>
      <c r="M13" s="29"/>
      <c r="N13" s="71"/>
      <c r="O13"/>
      <c r="P13"/>
      <c r="Q13"/>
      <c r="R13"/>
    </row>
    <row r="14" spans="1:18" s="11" customFormat="1" ht="15.75" x14ac:dyDescent="0.25">
      <c r="A14" s="102" t="s">
        <v>2</v>
      </c>
      <c r="B14" s="122"/>
      <c r="C14" s="344"/>
      <c r="D14" s="345"/>
      <c r="E14" s="346"/>
      <c r="F14" s="186" t="s">
        <v>23</v>
      </c>
      <c r="G14" s="248"/>
      <c r="H14" s="347"/>
      <c r="I14" s="302"/>
      <c r="J14" s="190"/>
      <c r="K14" s="99"/>
      <c r="L14" s="191"/>
      <c r="M14" s="122"/>
      <c r="N14" s="123"/>
      <c r="O14"/>
      <c r="P14"/>
      <c r="Q14"/>
      <c r="R14"/>
    </row>
    <row r="15" spans="1:18" s="11" customFormat="1" ht="15.75" x14ac:dyDescent="0.25">
      <c r="A15" s="24"/>
      <c r="B15" s="25"/>
      <c r="C15" s="25"/>
      <c r="D15" s="25"/>
      <c r="E15" s="26"/>
      <c r="F15" s="362"/>
      <c r="G15" s="363"/>
      <c r="H15" s="363"/>
      <c r="I15" s="364"/>
      <c r="J15" s="108"/>
      <c r="K15" s="106"/>
      <c r="L15" s="107"/>
      <c r="M15" s="103"/>
      <c r="N15" s="83"/>
      <c r="O15"/>
      <c r="P15"/>
      <c r="Q15"/>
      <c r="R15"/>
    </row>
    <row r="16" spans="1:18" s="11" customFormat="1" ht="15.75" x14ac:dyDescent="0.25">
      <c r="A16" s="24"/>
      <c r="B16" s="25"/>
      <c r="C16" s="25"/>
      <c r="D16" s="25"/>
      <c r="E16" s="26"/>
      <c r="F16" s="104" t="s">
        <v>24</v>
      </c>
      <c r="G16" s="104"/>
      <c r="H16" s="363"/>
      <c r="I16" s="312"/>
      <c r="J16" s="105"/>
      <c r="K16" s="109"/>
      <c r="L16" s="110"/>
      <c r="M16" s="103"/>
      <c r="N16" s="83"/>
      <c r="O16"/>
      <c r="P16"/>
      <c r="Q16"/>
      <c r="R16"/>
    </row>
    <row r="17" spans="1:23" s="11" customFormat="1" ht="15.6" x14ac:dyDescent="0.3">
      <c r="A17" s="24"/>
      <c r="B17" s="25"/>
      <c r="C17" s="25"/>
      <c r="D17" s="25"/>
      <c r="E17" s="26"/>
      <c r="F17" s="362"/>
      <c r="G17" s="363"/>
      <c r="H17" s="363"/>
      <c r="I17" s="364"/>
      <c r="J17" s="111" t="s">
        <v>25</v>
      </c>
      <c r="K17" s="112"/>
      <c r="L17" s="113"/>
      <c r="M17" s="114"/>
      <c r="N17" s="115"/>
      <c r="O17"/>
      <c r="P17"/>
      <c r="Q17"/>
      <c r="R17"/>
    </row>
    <row r="18" spans="1:23" s="11" customFormat="1" ht="15.6" x14ac:dyDescent="0.3">
      <c r="A18" s="24"/>
      <c r="B18" s="27"/>
      <c r="C18" s="27"/>
      <c r="D18" s="27"/>
      <c r="E18" s="28"/>
      <c r="F18" s="104" t="s">
        <v>26</v>
      </c>
      <c r="G18" s="104"/>
      <c r="H18" s="336"/>
      <c r="I18" s="337"/>
      <c r="J18" s="116" t="s">
        <v>27</v>
      </c>
      <c r="K18" s="321" t="s">
        <v>28</v>
      </c>
      <c r="L18" s="117" t="s">
        <v>29</v>
      </c>
      <c r="M18" s="323"/>
      <c r="N18" s="324"/>
      <c r="O18"/>
      <c r="P18"/>
      <c r="Q18"/>
      <c r="R18"/>
    </row>
    <row r="19" spans="1:23" s="11" customFormat="1" ht="15.6" x14ac:dyDescent="0.3">
      <c r="A19" s="22" t="s">
        <v>30</v>
      </c>
      <c r="B19" s="327"/>
      <c r="C19" s="328"/>
      <c r="D19" s="328"/>
      <c r="E19" s="329"/>
      <c r="F19" s="330"/>
      <c r="G19" s="331"/>
      <c r="H19" s="331"/>
      <c r="I19" s="332"/>
      <c r="J19" s="105"/>
      <c r="K19" s="322"/>
      <c r="L19" s="118"/>
      <c r="M19" s="325"/>
      <c r="N19" s="326"/>
      <c r="O19"/>
      <c r="P19"/>
      <c r="Q19"/>
      <c r="R19"/>
    </row>
    <row r="20" spans="1:23" s="11" customFormat="1" ht="15.75" x14ac:dyDescent="0.25">
      <c r="A20" s="127" t="s">
        <v>0</v>
      </c>
      <c r="B20" s="127" t="s">
        <v>1</v>
      </c>
      <c r="C20" s="128" t="s">
        <v>31</v>
      </c>
      <c r="D20" s="129"/>
      <c r="E20" s="129"/>
      <c r="F20" s="130"/>
      <c r="G20" s="131"/>
      <c r="H20" s="132" t="s">
        <v>32</v>
      </c>
      <c r="I20" s="133"/>
      <c r="J20" s="81"/>
      <c r="K20" s="125" t="s">
        <v>33</v>
      </c>
      <c r="L20" s="79" t="s">
        <v>34</v>
      </c>
      <c r="M20" s="119"/>
      <c r="N20" s="120"/>
      <c r="O20"/>
      <c r="P20"/>
      <c r="Q20"/>
      <c r="R20"/>
      <c r="W20" s="30"/>
    </row>
    <row r="21" spans="1:23" s="32" customFormat="1" ht="28.5" customHeight="1" x14ac:dyDescent="0.25">
      <c r="A21" s="134"/>
      <c r="B21" s="135"/>
      <c r="C21" s="136"/>
      <c r="D21" s="137"/>
      <c r="E21" s="137"/>
      <c r="F21" s="137"/>
      <c r="G21" s="138"/>
      <c r="H21" s="139" t="s">
        <v>35</v>
      </c>
      <c r="I21" s="140"/>
      <c r="J21" s="140" t="s">
        <v>45</v>
      </c>
      <c r="K21" s="126" t="s">
        <v>57</v>
      </c>
      <c r="L21" s="333" t="s">
        <v>65</v>
      </c>
      <c r="M21" s="334"/>
      <c r="N21" s="335"/>
      <c r="O21"/>
      <c r="P21" s="31"/>
      <c r="Q21" s="31"/>
      <c r="R21"/>
    </row>
    <row r="22" spans="1:23" s="11" customFormat="1" ht="15.75" x14ac:dyDescent="0.25">
      <c r="A22" s="33"/>
      <c r="B22" s="34"/>
      <c r="C22" s="35"/>
      <c r="D22" s="36"/>
      <c r="E22" s="36"/>
      <c r="F22" s="36"/>
      <c r="G22" s="37"/>
      <c r="H22" s="293"/>
      <c r="I22" s="294"/>
      <c r="J22" s="141">
        <f>A22*H22</f>
        <v>0</v>
      </c>
      <c r="K22" s="38"/>
      <c r="L22" s="121" t="s">
        <v>36</v>
      </c>
      <c r="M22" s="122"/>
      <c r="N22" s="123"/>
      <c r="O22"/>
      <c r="P22"/>
      <c r="Q22"/>
      <c r="R22"/>
    </row>
    <row r="23" spans="1:23" s="11" customFormat="1" ht="15.75" x14ac:dyDescent="0.25">
      <c r="A23" s="39"/>
      <c r="B23" s="40"/>
      <c r="C23" s="41"/>
      <c r="D23" s="42"/>
      <c r="E23" s="42"/>
      <c r="F23" s="42"/>
      <c r="G23" s="43"/>
      <c r="H23" s="295"/>
      <c r="I23" s="338"/>
      <c r="J23" s="204">
        <v>19</v>
      </c>
      <c r="K23" s="44"/>
      <c r="L23" s="124" t="s">
        <v>37</v>
      </c>
      <c r="M23" s="96"/>
      <c r="N23" s="85"/>
      <c r="O23"/>
      <c r="P23"/>
      <c r="Q23"/>
      <c r="R23"/>
    </row>
    <row r="24" spans="1:23" s="11" customFormat="1" ht="15.75" x14ac:dyDescent="0.25">
      <c r="A24" s="33"/>
      <c r="B24" s="34"/>
      <c r="C24" s="35"/>
      <c r="D24" s="36"/>
      <c r="E24" s="36"/>
      <c r="F24" s="36"/>
      <c r="G24" s="37"/>
      <c r="H24" s="293"/>
      <c r="I24" s="294"/>
      <c r="J24" s="141">
        <f t="shared" ref="J24:J42" si="0">A24*H24</f>
        <v>0</v>
      </c>
      <c r="K24" s="45"/>
      <c r="L24" s="339"/>
      <c r="M24" s="340"/>
      <c r="N24" s="341"/>
      <c r="O24"/>
      <c r="P24"/>
      <c r="Q24"/>
      <c r="R24"/>
    </row>
    <row r="25" spans="1:23" s="11" customFormat="1" ht="15.75" x14ac:dyDescent="0.25">
      <c r="A25" s="39"/>
      <c r="B25" s="46"/>
      <c r="C25" s="41"/>
      <c r="D25" s="42"/>
      <c r="E25" s="42"/>
      <c r="F25" s="42"/>
      <c r="G25" s="43"/>
      <c r="H25" s="295"/>
      <c r="I25" s="296"/>
      <c r="J25" s="204">
        <v>19</v>
      </c>
      <c r="K25" s="44"/>
      <c r="L25" s="318"/>
      <c r="M25" s="319"/>
      <c r="N25" s="320"/>
      <c r="O25"/>
      <c r="P25"/>
      <c r="Q25"/>
      <c r="R25"/>
    </row>
    <row r="26" spans="1:23" s="11" customFormat="1" ht="15.75" x14ac:dyDescent="0.25">
      <c r="A26" s="33"/>
      <c r="B26" s="34"/>
      <c r="C26" s="35"/>
      <c r="D26" s="36"/>
      <c r="E26" s="36"/>
      <c r="F26" s="36"/>
      <c r="G26" s="37"/>
      <c r="H26" s="293"/>
      <c r="I26" s="294"/>
      <c r="J26" s="141">
        <f t="shared" si="0"/>
        <v>0</v>
      </c>
      <c r="K26" s="45"/>
      <c r="L26" s="318"/>
      <c r="M26" s="319"/>
      <c r="N26" s="320"/>
      <c r="O26"/>
      <c r="P26"/>
      <c r="Q26"/>
      <c r="R26"/>
    </row>
    <row r="27" spans="1:23" s="11" customFormat="1" ht="15.75" x14ac:dyDescent="0.25">
      <c r="A27" s="39"/>
      <c r="B27" s="46"/>
      <c r="C27" s="41"/>
      <c r="D27" s="42"/>
      <c r="E27" s="42"/>
      <c r="F27" s="42"/>
      <c r="G27" s="43"/>
      <c r="H27" s="295"/>
      <c r="I27" s="296"/>
      <c r="J27" s="204">
        <v>19</v>
      </c>
      <c r="K27" s="44"/>
      <c r="L27" s="318"/>
      <c r="M27" s="319"/>
      <c r="N27" s="320"/>
      <c r="O27"/>
      <c r="P27"/>
      <c r="Q27"/>
      <c r="R27"/>
    </row>
    <row r="28" spans="1:23" s="11" customFormat="1" ht="15.75" x14ac:dyDescent="0.25">
      <c r="A28" s="33"/>
      <c r="B28" s="34"/>
      <c r="C28" s="35"/>
      <c r="D28" s="36"/>
      <c r="E28" s="36"/>
      <c r="F28" s="36"/>
      <c r="G28" s="37"/>
      <c r="H28" s="293"/>
      <c r="I28" s="294"/>
      <c r="J28" s="141">
        <v>0</v>
      </c>
      <c r="K28" s="45"/>
      <c r="L28" s="318"/>
      <c r="M28" s="319"/>
      <c r="N28" s="320"/>
      <c r="O28"/>
      <c r="P28"/>
      <c r="Q28"/>
      <c r="R28"/>
    </row>
    <row r="29" spans="1:23" s="11" customFormat="1" ht="15.75" x14ac:dyDescent="0.25">
      <c r="A29" s="39"/>
      <c r="B29" s="46"/>
      <c r="C29" s="41"/>
      <c r="D29" s="42"/>
      <c r="E29" s="42"/>
      <c r="F29" s="42"/>
      <c r="G29" s="43"/>
      <c r="H29" s="295"/>
      <c r="I29" s="296"/>
      <c r="J29" s="204">
        <v>19</v>
      </c>
      <c r="K29" s="44"/>
      <c r="L29" s="318"/>
      <c r="M29" s="319"/>
      <c r="N29" s="320"/>
      <c r="O29"/>
      <c r="P29"/>
      <c r="Q29"/>
      <c r="R29"/>
    </row>
    <row r="30" spans="1:23" s="11" customFormat="1" ht="15.75" x14ac:dyDescent="0.25">
      <c r="A30" s="33"/>
      <c r="B30" s="34"/>
      <c r="C30" s="35"/>
      <c r="D30" s="36"/>
      <c r="E30" s="36"/>
      <c r="F30" s="36"/>
      <c r="G30" s="37"/>
      <c r="H30" s="293"/>
      <c r="I30" s="294"/>
      <c r="J30" s="141">
        <f t="shared" si="0"/>
        <v>0</v>
      </c>
      <c r="K30" s="45"/>
      <c r="L30" s="318"/>
      <c r="M30" s="319"/>
      <c r="N30" s="320"/>
      <c r="O30"/>
      <c r="P30"/>
      <c r="Q30"/>
      <c r="R30"/>
    </row>
    <row r="31" spans="1:23" s="11" customFormat="1" ht="15.75" x14ac:dyDescent="0.25">
      <c r="A31" s="39"/>
      <c r="B31" s="46"/>
      <c r="C31" s="41"/>
      <c r="D31" s="42"/>
      <c r="E31" s="42"/>
      <c r="F31" s="42"/>
      <c r="G31" s="43"/>
      <c r="H31" s="295"/>
      <c r="I31" s="296"/>
      <c r="J31" s="204">
        <v>19</v>
      </c>
      <c r="K31" s="44"/>
      <c r="L31" s="318"/>
      <c r="M31" s="319"/>
      <c r="N31" s="320"/>
      <c r="O31"/>
      <c r="P31"/>
      <c r="Q31"/>
      <c r="R31"/>
    </row>
    <row r="32" spans="1:23" s="11" customFormat="1" ht="15.75" x14ac:dyDescent="0.25">
      <c r="A32" s="33"/>
      <c r="B32" s="34"/>
      <c r="C32" s="35"/>
      <c r="D32" s="36"/>
      <c r="E32" s="36"/>
      <c r="F32" s="36"/>
      <c r="G32" s="37"/>
      <c r="H32" s="293"/>
      <c r="I32" s="294"/>
      <c r="J32" s="141">
        <f t="shared" si="0"/>
        <v>0</v>
      </c>
      <c r="K32" s="45"/>
      <c r="L32" s="318"/>
      <c r="M32" s="319"/>
      <c r="N32" s="320"/>
      <c r="O32"/>
      <c r="P32"/>
      <c r="Q32"/>
      <c r="R32"/>
    </row>
    <row r="33" spans="1:18" s="11" customFormat="1" ht="15.75" x14ac:dyDescent="0.25">
      <c r="A33" s="39"/>
      <c r="B33" s="46"/>
      <c r="C33" s="41"/>
      <c r="D33" s="42"/>
      <c r="E33" s="42"/>
      <c r="F33" s="42"/>
      <c r="G33" s="43"/>
      <c r="H33" s="295"/>
      <c r="I33" s="296"/>
      <c r="J33" s="204">
        <v>19</v>
      </c>
      <c r="K33" s="44"/>
      <c r="L33" s="318"/>
      <c r="M33" s="319"/>
      <c r="N33" s="320"/>
      <c r="O33"/>
      <c r="P33"/>
      <c r="Q33"/>
      <c r="R33"/>
    </row>
    <row r="34" spans="1:18" s="11" customFormat="1" ht="15.75" x14ac:dyDescent="0.25">
      <c r="A34" s="33"/>
      <c r="B34" s="34"/>
      <c r="C34" s="35"/>
      <c r="D34" s="36"/>
      <c r="E34" s="36"/>
      <c r="F34" s="36"/>
      <c r="G34" s="37"/>
      <c r="H34" s="293"/>
      <c r="I34" s="294"/>
      <c r="J34" s="141">
        <f t="shared" si="0"/>
        <v>0</v>
      </c>
      <c r="K34" s="45"/>
      <c r="L34" s="318"/>
      <c r="M34" s="319"/>
      <c r="N34" s="320"/>
      <c r="O34"/>
      <c r="P34"/>
      <c r="Q34"/>
      <c r="R34"/>
    </row>
    <row r="35" spans="1:18" s="11" customFormat="1" ht="15.6" x14ac:dyDescent="0.3">
      <c r="A35" s="39"/>
      <c r="B35" s="46"/>
      <c r="C35" s="41"/>
      <c r="D35" s="42"/>
      <c r="E35" s="42"/>
      <c r="F35" s="42"/>
      <c r="G35" s="43"/>
      <c r="H35" s="295"/>
      <c r="I35" s="296"/>
      <c r="J35" s="204">
        <v>19</v>
      </c>
      <c r="K35" s="44"/>
      <c r="L35" s="318"/>
      <c r="M35" s="319"/>
      <c r="N35" s="320"/>
      <c r="O35"/>
      <c r="P35"/>
      <c r="Q35"/>
      <c r="R35"/>
    </row>
    <row r="36" spans="1:18" s="11" customFormat="1" ht="15.6" x14ac:dyDescent="0.3">
      <c r="A36" s="33"/>
      <c r="B36" s="34"/>
      <c r="C36" s="35"/>
      <c r="D36" s="36"/>
      <c r="E36" s="36"/>
      <c r="F36" s="36"/>
      <c r="G36" s="37"/>
      <c r="H36" s="293"/>
      <c r="I36" s="294"/>
      <c r="J36" s="141">
        <f t="shared" si="0"/>
        <v>0</v>
      </c>
      <c r="K36" s="45"/>
      <c r="L36" s="318"/>
      <c r="M36" s="319"/>
      <c r="N36" s="320"/>
      <c r="O36"/>
      <c r="P36"/>
      <c r="Q36"/>
      <c r="R36"/>
    </row>
    <row r="37" spans="1:18" s="11" customFormat="1" ht="15.6" x14ac:dyDescent="0.3">
      <c r="A37" s="39"/>
      <c r="B37" s="46"/>
      <c r="C37" s="41"/>
      <c r="D37" s="42"/>
      <c r="E37" s="42"/>
      <c r="F37" s="42"/>
      <c r="G37" s="43"/>
      <c r="H37" s="295"/>
      <c r="I37" s="296"/>
      <c r="J37" s="204">
        <v>19</v>
      </c>
      <c r="K37" s="44"/>
      <c r="L37" s="318"/>
      <c r="M37" s="319"/>
      <c r="N37" s="320"/>
      <c r="O37"/>
      <c r="P37"/>
      <c r="Q37"/>
      <c r="R37"/>
    </row>
    <row r="38" spans="1:18" s="11" customFormat="1" ht="15.6" x14ac:dyDescent="0.3">
      <c r="A38" s="33"/>
      <c r="B38" s="34"/>
      <c r="C38" s="35"/>
      <c r="D38" s="36"/>
      <c r="E38" s="36"/>
      <c r="F38" s="36"/>
      <c r="G38" s="37"/>
      <c r="H38" s="293"/>
      <c r="I38" s="294"/>
      <c r="J38" s="141">
        <f t="shared" si="0"/>
        <v>0</v>
      </c>
      <c r="K38" s="45"/>
      <c r="L38" s="142" t="s">
        <v>38</v>
      </c>
      <c r="M38" s="143"/>
      <c r="N38" s="151"/>
      <c r="O38"/>
      <c r="P38"/>
      <c r="Q38"/>
      <c r="R38"/>
    </row>
    <row r="39" spans="1:18" s="11" customFormat="1" ht="15.6" x14ac:dyDescent="0.3">
      <c r="A39" s="39"/>
      <c r="B39" s="46"/>
      <c r="C39" s="41"/>
      <c r="D39" s="42"/>
      <c r="E39" s="42"/>
      <c r="F39" s="42"/>
      <c r="G39" s="43"/>
      <c r="H39" s="295"/>
      <c r="I39" s="296"/>
      <c r="J39" s="204">
        <v>19</v>
      </c>
      <c r="K39" s="44"/>
      <c r="L39" s="144" t="s">
        <v>39</v>
      </c>
      <c r="M39" s="145"/>
      <c r="N39" s="47"/>
      <c r="O39"/>
      <c r="P39"/>
      <c r="Q39"/>
      <c r="R39"/>
    </row>
    <row r="40" spans="1:18" s="11" customFormat="1" ht="15.6" x14ac:dyDescent="0.3">
      <c r="A40" s="33"/>
      <c r="B40" s="34"/>
      <c r="C40" s="35"/>
      <c r="D40" s="36"/>
      <c r="E40" s="36"/>
      <c r="F40" s="36"/>
      <c r="G40" s="37"/>
      <c r="H40" s="293"/>
      <c r="I40" s="294"/>
      <c r="J40" s="141">
        <f t="shared" si="0"/>
        <v>0</v>
      </c>
      <c r="K40" s="45"/>
      <c r="L40" s="146" t="s">
        <v>40</v>
      </c>
      <c r="M40" s="147"/>
      <c r="N40" s="152"/>
      <c r="O40"/>
      <c r="P40"/>
      <c r="Q40"/>
      <c r="R40"/>
    </row>
    <row r="41" spans="1:18" s="11" customFormat="1" ht="15.6" x14ac:dyDescent="0.3">
      <c r="A41" s="39"/>
      <c r="B41" s="46"/>
      <c r="C41" s="41"/>
      <c r="D41" s="42"/>
      <c r="E41" s="42"/>
      <c r="F41" s="42"/>
      <c r="G41" s="43"/>
      <c r="H41" s="295"/>
      <c r="I41" s="296"/>
      <c r="J41" s="204">
        <v>19</v>
      </c>
      <c r="K41" s="44"/>
      <c r="L41" s="148" t="s">
        <v>41</v>
      </c>
      <c r="M41" s="145"/>
      <c r="N41" s="48"/>
      <c r="O41"/>
      <c r="P41"/>
      <c r="Q41"/>
      <c r="R41"/>
    </row>
    <row r="42" spans="1:18" s="11" customFormat="1" ht="15.6" x14ac:dyDescent="0.3">
      <c r="A42" s="33"/>
      <c r="B42" s="34"/>
      <c r="C42" s="35"/>
      <c r="D42" s="36"/>
      <c r="E42" s="36"/>
      <c r="F42" s="36"/>
      <c r="G42" s="37"/>
      <c r="H42" s="293"/>
      <c r="I42" s="294"/>
      <c r="J42" s="141">
        <f t="shared" si="0"/>
        <v>0</v>
      </c>
      <c r="K42" s="45"/>
      <c r="L42" s="149"/>
      <c r="M42" s="147"/>
      <c r="N42" s="153"/>
      <c r="O42"/>
      <c r="P42"/>
      <c r="Q42"/>
      <c r="R42"/>
    </row>
    <row r="43" spans="1:18" s="11" customFormat="1" ht="15.6" x14ac:dyDescent="0.3">
      <c r="A43" s="49"/>
      <c r="B43" s="50"/>
      <c r="C43" s="51"/>
      <c r="D43" s="52"/>
      <c r="E43" s="52"/>
      <c r="F43" s="52"/>
      <c r="G43" s="53"/>
      <c r="H43" s="297"/>
      <c r="I43" s="298"/>
      <c r="J43" s="204">
        <v>19</v>
      </c>
      <c r="K43" s="45"/>
      <c r="L43" s="149" t="s">
        <v>42</v>
      </c>
      <c r="M43" s="150"/>
      <c r="N43" s="54"/>
      <c r="O43"/>
      <c r="P43"/>
      <c r="Q43"/>
      <c r="R43"/>
    </row>
    <row r="44" spans="1:18" s="11" customFormat="1" ht="15.6" x14ac:dyDescent="0.3">
      <c r="A44" s="154"/>
      <c r="B44" s="155"/>
      <c r="C44" s="164"/>
      <c r="D44" s="160"/>
      <c r="E44" s="165" t="s">
        <v>43</v>
      </c>
      <c r="F44" s="160"/>
      <c r="G44" s="161"/>
      <c r="H44" s="299">
        <f>SUM(J22+J24+J26+J28+J30+J32+J34+J36+J38+J40+J42)</f>
        <v>0</v>
      </c>
      <c r="I44" s="300"/>
      <c r="J44" s="170">
        <f>'Anlage N mit Nettopreisen'!K5</f>
        <v>80</v>
      </c>
      <c r="K44" s="72"/>
      <c r="L44" s="23"/>
      <c r="M44" s="73"/>
      <c r="N44" s="74"/>
      <c r="O44"/>
      <c r="P44"/>
      <c r="Q44"/>
      <c r="R44"/>
    </row>
    <row r="45" spans="1:18" s="11" customFormat="1" ht="15.6" x14ac:dyDescent="0.3">
      <c r="A45" s="79" t="s">
        <v>44</v>
      </c>
      <c r="B45" s="81"/>
      <c r="C45" s="301"/>
      <c r="D45" s="302"/>
      <c r="E45" s="163" t="s">
        <v>45</v>
      </c>
      <c r="F45" s="162"/>
      <c r="G45" s="163"/>
      <c r="H45" s="184"/>
      <c r="I45" s="185"/>
      <c r="J45" s="171">
        <f>IF(N46=0,SUM(J22+J24+J26+J28+J30+J32+J34+J36+J38+J40+J42),SUM(J22+J24+J26+J28+J30+J32+J34+J36+J38+J40+J42)+J44)</f>
        <v>80</v>
      </c>
      <c r="K45" s="61"/>
      <c r="L45" s="75"/>
      <c r="M45" s="75"/>
      <c r="N45" s="76"/>
      <c r="O45"/>
      <c r="P45"/>
      <c r="Q45"/>
      <c r="R45"/>
    </row>
    <row r="46" spans="1:18" ht="15.6" x14ac:dyDescent="0.3">
      <c r="A46" s="84" t="s">
        <v>46</v>
      </c>
      <c r="B46" s="156"/>
      <c r="C46" s="286"/>
      <c r="D46" s="287"/>
      <c r="E46" s="163" t="s">
        <v>47</v>
      </c>
      <c r="F46" s="162"/>
      <c r="G46" s="163"/>
      <c r="H46" s="313"/>
      <c r="I46" s="314"/>
      <c r="J46" s="171">
        <f>IF(LEN(H47)&gt;0,0,J55)</f>
        <v>0</v>
      </c>
      <c r="K46" s="77"/>
      <c r="L46" s="75"/>
      <c r="M46" s="78"/>
      <c r="N46" s="55" t="s">
        <v>78</v>
      </c>
    </row>
    <row r="47" spans="1:18" ht="15.6" x14ac:dyDescent="0.3">
      <c r="A47" s="157" t="s">
        <v>48</v>
      </c>
      <c r="B47" s="158"/>
      <c r="C47" s="301"/>
      <c r="D47" s="302"/>
      <c r="E47" s="163" t="s">
        <v>49</v>
      </c>
      <c r="F47" s="162"/>
      <c r="G47" s="163"/>
      <c r="H47" s="315"/>
      <c r="I47" s="316"/>
      <c r="J47" s="171">
        <f>J56</f>
        <v>0</v>
      </c>
      <c r="K47" s="317"/>
      <c r="L47" s="291"/>
      <c r="M47" s="291"/>
      <c r="N47" s="292"/>
    </row>
    <row r="48" spans="1:18" ht="15.6" x14ac:dyDescent="0.3">
      <c r="A48" s="159"/>
      <c r="B48" s="156"/>
      <c r="C48" s="286"/>
      <c r="D48" s="287"/>
      <c r="E48" s="163" t="s">
        <v>50</v>
      </c>
      <c r="F48" s="162"/>
      <c r="G48" s="163"/>
      <c r="H48" s="315"/>
      <c r="I48" s="316"/>
      <c r="J48" s="172">
        <v>0</v>
      </c>
      <c r="K48" s="278"/>
      <c r="L48" s="275"/>
      <c r="M48" s="275"/>
      <c r="N48" s="279"/>
    </row>
    <row r="49" spans="1:18" ht="15.6" x14ac:dyDescent="0.3">
      <c r="A49" s="157" t="s">
        <v>5</v>
      </c>
      <c r="B49" s="158"/>
      <c r="C49" s="301"/>
      <c r="D49" s="302"/>
      <c r="E49" s="163" t="s">
        <v>51</v>
      </c>
      <c r="F49" s="162"/>
      <c r="G49" s="163"/>
      <c r="H49" s="168"/>
      <c r="I49" s="169"/>
      <c r="J49" s="171">
        <f>J45-J46-J47+J48</f>
        <v>80</v>
      </c>
      <c r="K49" s="176" t="s">
        <v>60</v>
      </c>
      <c r="L49" s="177"/>
      <c r="M49" s="178"/>
      <c r="N49" s="179"/>
    </row>
    <row r="50" spans="1:18" ht="15.75" customHeight="1" x14ac:dyDescent="0.3">
      <c r="A50" s="309"/>
      <c r="B50" s="310"/>
      <c r="C50" s="311"/>
      <c r="D50" s="312"/>
      <c r="E50" s="193" t="s">
        <v>64</v>
      </c>
      <c r="F50" s="192">
        <v>7.0000000000000007E-2</v>
      </c>
      <c r="G50" s="163" t="s">
        <v>63</v>
      </c>
      <c r="H50" s="288">
        <f>SUM(IF(J22=7,J21,0),IF(J24=7,J23,0),IF(J26=7,J25,0),IF(J28=7,J27,0),,IF(J30=7,J29,0),,IF(J32=7,J31,0),,IF(J34=7,J33,0),,IF(J36=7,J35,0),,IF(J38=7,J37,0),,IF(J40=7,J39,0),,IF(J42=7,J41,0))</f>
        <v>0</v>
      </c>
      <c r="I50" s="289"/>
      <c r="J50" s="172">
        <f>H50*7%</f>
        <v>0</v>
      </c>
      <c r="K50" s="290"/>
      <c r="L50" s="291"/>
      <c r="M50" s="291"/>
      <c r="N50" s="292"/>
      <c r="Q50" s="56"/>
      <c r="R50" s="56"/>
    </row>
    <row r="51" spans="1:18" ht="15.6" x14ac:dyDescent="0.3">
      <c r="A51" s="284"/>
      <c r="B51" s="285"/>
      <c r="C51" s="286"/>
      <c r="D51" s="287"/>
      <c r="E51" s="193" t="s">
        <v>64</v>
      </c>
      <c r="F51" s="192">
        <v>0.19</v>
      </c>
      <c r="G51" s="163" t="s">
        <v>63</v>
      </c>
      <c r="H51" s="288">
        <f>SUM(IF(J23=19,J22,0),IF(J25=19,J24,0),IF(J27=19,J26,0),IF(J29=19,J28,0),,IF(J31=19,J30,0),,IF(J33=19,J32,0),,IF(J35=19,J34,0),,IF(J37=19,J36,0),,IF(J39=19,J38,0),,IF(J41=19,J40,0),,IF(J43=19,J42,0))</f>
        <v>0</v>
      </c>
      <c r="I51" s="289"/>
      <c r="J51" s="173">
        <f>IF(H51&gt;0,H51*19%,J49*19%)</f>
        <v>15.2</v>
      </c>
      <c r="K51" s="290"/>
      <c r="L51" s="291"/>
      <c r="M51" s="291"/>
      <c r="N51" s="292"/>
      <c r="O51" s="31"/>
      <c r="P51" s="31"/>
      <c r="Q51" s="31"/>
      <c r="R51" s="56"/>
    </row>
    <row r="52" spans="1:18" ht="15.6" x14ac:dyDescent="0.3">
      <c r="A52" s="194" t="s">
        <v>82</v>
      </c>
      <c r="B52" s="195"/>
      <c r="C52" s="196"/>
      <c r="D52" s="197"/>
      <c r="E52" s="163" t="s">
        <v>52</v>
      </c>
      <c r="F52" s="162"/>
      <c r="G52" s="163"/>
      <c r="H52" s="168"/>
      <c r="I52" s="169"/>
      <c r="J52" s="174">
        <f>IF(H51&lt;0,-999,J49+J50+J51)</f>
        <v>95.2</v>
      </c>
      <c r="K52" s="278"/>
      <c r="L52" s="275"/>
      <c r="M52" s="275"/>
      <c r="N52" s="279"/>
    </row>
    <row r="53" spans="1:18" ht="15.6" x14ac:dyDescent="0.3">
      <c r="A53" s="198" t="s">
        <v>83</v>
      </c>
      <c r="B53" s="199"/>
      <c r="C53" s="199"/>
      <c r="D53" s="200"/>
      <c r="E53" s="57">
        <v>0</v>
      </c>
      <c r="F53" s="162" t="s">
        <v>53</v>
      </c>
      <c r="G53" s="163"/>
      <c r="H53" s="280"/>
      <c r="I53" s="281"/>
      <c r="J53" s="173">
        <f>H53*J52</f>
        <v>0</v>
      </c>
      <c r="K53" s="180" t="s">
        <v>54</v>
      </c>
      <c r="L53" s="105"/>
      <c r="M53" s="105"/>
      <c r="N53" s="158"/>
    </row>
    <row r="54" spans="1:18" ht="15" x14ac:dyDescent="0.3">
      <c r="A54" s="201" t="s">
        <v>84</v>
      </c>
      <c r="B54" s="202"/>
      <c r="C54" s="202"/>
      <c r="D54" s="203"/>
      <c r="E54" s="166" t="s">
        <v>55</v>
      </c>
      <c r="F54" s="162"/>
      <c r="G54" s="163"/>
      <c r="H54" s="282" t="s">
        <v>56</v>
      </c>
      <c r="I54" s="283"/>
      <c r="J54" s="175">
        <f>J52-J53</f>
        <v>95.2</v>
      </c>
      <c r="K54" s="181" t="s">
        <v>61</v>
      </c>
      <c r="L54" s="182"/>
      <c r="M54" s="182"/>
      <c r="N54" s="183"/>
      <c r="P54" s="11"/>
    </row>
    <row r="55" spans="1:18" x14ac:dyDescent="0.3">
      <c r="E55" s="167"/>
      <c r="H55" s="31"/>
      <c r="I55" s="31"/>
      <c r="J55" s="31"/>
      <c r="L55" s="31"/>
      <c r="M55" s="31"/>
      <c r="N55" s="31"/>
    </row>
    <row r="56" spans="1:18" x14ac:dyDescent="0.3">
      <c r="H56" s="58"/>
      <c r="I56" s="58"/>
      <c r="J56" s="58"/>
      <c r="L56" s="58"/>
      <c r="M56" s="58"/>
      <c r="N56" s="58"/>
    </row>
    <row r="57" spans="1:18" ht="15.6" x14ac:dyDescent="0.3">
      <c r="A57" s="1"/>
      <c r="B57" s="1"/>
      <c r="C57" s="1"/>
      <c r="D57" s="1"/>
      <c r="E57" s="1"/>
      <c r="F57" s="360"/>
      <c r="G57" s="361"/>
      <c r="H57" s="1"/>
      <c r="I57" s="1"/>
      <c r="J57" s="1"/>
      <c r="K57" s="1"/>
      <c r="L57" s="1"/>
      <c r="M57" s="1"/>
      <c r="N57" s="1"/>
    </row>
    <row r="58" spans="1:18" x14ac:dyDescent="0.3">
      <c r="A58" s="275"/>
      <c r="B58" s="275"/>
      <c r="C58" s="275"/>
      <c r="D58" s="275"/>
      <c r="E58" s="275"/>
      <c r="F58" s="275"/>
      <c r="G58" s="275"/>
      <c r="H58" s="275"/>
      <c r="I58" s="275"/>
      <c r="J58" s="275"/>
      <c r="K58" s="275"/>
      <c r="L58" s="275"/>
      <c r="M58" s="275"/>
      <c r="N58" s="275"/>
    </row>
    <row r="59" spans="1:18" x14ac:dyDescent="0.3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</row>
    <row r="60" spans="1:18" x14ac:dyDescent="0.3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</row>
    <row r="61" spans="1:18" x14ac:dyDescent="0.3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</row>
    <row r="62" spans="1:18" x14ac:dyDescent="0.3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</row>
    <row r="63" spans="1:18" x14ac:dyDescent="0.3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</row>
    <row r="64" spans="1:18" x14ac:dyDescent="0.3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</row>
    <row r="65" spans="1:14" x14ac:dyDescent="0.3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</row>
    <row r="66" spans="1:14" x14ac:dyDescent="0.3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</row>
    <row r="67" spans="1:14" x14ac:dyDescent="0.3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</row>
    <row r="68" spans="1:14" x14ac:dyDescent="0.3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</row>
    <row r="69" spans="1:14" x14ac:dyDescent="0.3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</row>
  </sheetData>
  <mergeCells count="93">
    <mergeCell ref="F57:G57"/>
    <mergeCell ref="F17:I17"/>
    <mergeCell ref="K1:N2"/>
    <mergeCell ref="C3:D3"/>
    <mergeCell ref="F15:I15"/>
    <mergeCell ref="H16:I16"/>
    <mergeCell ref="H13:I13"/>
    <mergeCell ref="K12:N12"/>
    <mergeCell ref="G7:G8"/>
    <mergeCell ref="C5:D5"/>
    <mergeCell ref="C4:D4"/>
    <mergeCell ref="H5:J5"/>
    <mergeCell ref="L5:N5"/>
    <mergeCell ref="C6:D6"/>
    <mergeCell ref="H6:J6"/>
    <mergeCell ref="L6:N6"/>
    <mergeCell ref="J13:K13"/>
    <mergeCell ref="C14:E14"/>
    <mergeCell ref="H14:I14"/>
    <mergeCell ref="L7:N7"/>
    <mergeCell ref="H8:J8"/>
    <mergeCell ref="L8:N8"/>
    <mergeCell ref="G10:I10"/>
    <mergeCell ref="K10:N10"/>
    <mergeCell ref="H26:I26"/>
    <mergeCell ref="L26:N26"/>
    <mergeCell ref="K18:K19"/>
    <mergeCell ref="M18:N19"/>
    <mergeCell ref="B19:E19"/>
    <mergeCell ref="F19:I19"/>
    <mergeCell ref="L21:N21"/>
    <mergeCell ref="H22:I22"/>
    <mergeCell ref="H18:I18"/>
    <mergeCell ref="H23:I23"/>
    <mergeCell ref="H24:I24"/>
    <mergeCell ref="L24:N24"/>
    <mergeCell ref="H25:I25"/>
    <mergeCell ref="L25:N25"/>
    <mergeCell ref="H27:I27"/>
    <mergeCell ref="L27:N27"/>
    <mergeCell ref="H28:I28"/>
    <mergeCell ref="L28:N28"/>
    <mergeCell ref="H29:I29"/>
    <mergeCell ref="L29:N29"/>
    <mergeCell ref="H30:I30"/>
    <mergeCell ref="L30:N30"/>
    <mergeCell ref="H31:I31"/>
    <mergeCell ref="L31:N31"/>
    <mergeCell ref="H32:I32"/>
    <mergeCell ref="L32:N32"/>
    <mergeCell ref="H36:I36"/>
    <mergeCell ref="L36:N36"/>
    <mergeCell ref="H37:I37"/>
    <mergeCell ref="L37:N37"/>
    <mergeCell ref="H38:I38"/>
    <mergeCell ref="H33:I33"/>
    <mergeCell ref="L33:N33"/>
    <mergeCell ref="H34:I34"/>
    <mergeCell ref="L34:N34"/>
    <mergeCell ref="H35:I35"/>
    <mergeCell ref="L35:N35"/>
    <mergeCell ref="K4:L4"/>
    <mergeCell ref="F4:G4"/>
    <mergeCell ref="F5:G5"/>
    <mergeCell ref="C49:D49"/>
    <mergeCell ref="A50:B50"/>
    <mergeCell ref="C50:D50"/>
    <mergeCell ref="H50:I50"/>
    <mergeCell ref="K50:N50"/>
    <mergeCell ref="C46:D46"/>
    <mergeCell ref="H46:I46"/>
    <mergeCell ref="C47:D47"/>
    <mergeCell ref="H47:I47"/>
    <mergeCell ref="K47:N47"/>
    <mergeCell ref="C48:D48"/>
    <mergeCell ref="H48:I48"/>
    <mergeCell ref="K48:N48"/>
    <mergeCell ref="A58:N58"/>
    <mergeCell ref="G11:I11"/>
    <mergeCell ref="K52:N52"/>
    <mergeCell ref="H53:I53"/>
    <mergeCell ref="H54:I54"/>
    <mergeCell ref="A51:B51"/>
    <mergeCell ref="C51:D51"/>
    <mergeCell ref="H51:I51"/>
    <mergeCell ref="K51:N51"/>
    <mergeCell ref="H40:I40"/>
    <mergeCell ref="H41:I41"/>
    <mergeCell ref="H42:I42"/>
    <mergeCell ref="H43:I43"/>
    <mergeCell ref="H44:I44"/>
    <mergeCell ref="C45:D45"/>
    <mergeCell ref="H39:I39"/>
  </mergeCells>
  <printOptions gridLines="1"/>
  <pageMargins left="0.23622047244094491" right="0" top="0.74803149606299213" bottom="0.35433070866141736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99060</xdr:colOff>
                    <xdr:row>7</xdr:row>
                    <xdr:rowOff>144780</xdr:rowOff>
                  </from>
                  <to>
                    <xdr:col>3</xdr:col>
                    <xdr:colOff>327660</xdr:colOff>
                    <xdr:row>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6</xdr:col>
                    <xdr:colOff>297180</xdr:colOff>
                    <xdr:row>6</xdr:row>
                    <xdr:rowOff>0</xdr:rowOff>
                  </from>
                  <to>
                    <xdr:col>6</xdr:col>
                    <xdr:colOff>655320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8</xdr:col>
                    <xdr:colOff>30480</xdr:colOff>
                    <xdr:row>7</xdr:row>
                    <xdr:rowOff>152400</xdr:rowOff>
                  </from>
                  <to>
                    <xdr:col>9</xdr:col>
                    <xdr:colOff>53340</xdr:colOff>
                    <xdr:row>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10</xdr:col>
                    <xdr:colOff>175260</xdr:colOff>
                    <xdr:row>7</xdr:row>
                    <xdr:rowOff>144780</xdr:rowOff>
                  </from>
                  <to>
                    <xdr:col>10</xdr:col>
                    <xdr:colOff>403860</xdr:colOff>
                    <xdr:row>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13</xdr:col>
                    <xdr:colOff>68580</xdr:colOff>
                    <xdr:row>7</xdr:row>
                    <xdr:rowOff>144780</xdr:rowOff>
                  </from>
                  <to>
                    <xdr:col>13</xdr:col>
                    <xdr:colOff>297180</xdr:colOff>
                    <xdr:row>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6</xdr:col>
                    <xdr:colOff>175260</xdr:colOff>
                    <xdr:row>10</xdr:row>
                    <xdr:rowOff>144780</xdr:rowOff>
                  </from>
                  <to>
                    <xdr:col>6</xdr:col>
                    <xdr:colOff>403860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6</xdr:col>
                    <xdr:colOff>175260</xdr:colOff>
                    <xdr:row>11</xdr:row>
                    <xdr:rowOff>144780</xdr:rowOff>
                  </from>
                  <to>
                    <xdr:col>6</xdr:col>
                    <xdr:colOff>403860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8</xdr:col>
                    <xdr:colOff>30480</xdr:colOff>
                    <xdr:row>10</xdr:row>
                    <xdr:rowOff>160020</xdr:rowOff>
                  </from>
                  <to>
                    <xdr:col>9</xdr:col>
                    <xdr:colOff>53340</xdr:colOff>
                    <xdr:row>12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0"/>
  <sheetViews>
    <sheetView zoomScaleNormal="100" workbookViewId="0">
      <selection activeCell="H19" sqref="H19"/>
    </sheetView>
  </sheetViews>
  <sheetFormatPr baseColWidth="10" defaultRowHeight="13.2" x14ac:dyDescent="0.25"/>
  <cols>
    <col min="1" max="1" width="5.88671875" style="207" customWidth="1"/>
    <col min="2" max="2" width="11.6640625" style="207" customWidth="1"/>
    <col min="3" max="3" width="8.44140625" style="207" customWidth="1"/>
    <col min="4" max="8" width="11.5546875" style="207"/>
    <col min="9" max="9" width="9.88671875" style="207" customWidth="1"/>
    <col min="10" max="10" width="4.44140625" style="207" customWidth="1"/>
    <col min="11" max="11" width="14" style="207" customWidth="1"/>
    <col min="12" max="12" width="9.44140625" style="207" customWidth="1"/>
    <col min="13" max="15" width="0" style="207" hidden="1" customWidth="1"/>
    <col min="16" max="16" width="1.6640625" style="207" customWidth="1"/>
    <col min="17" max="18" width="11.44140625" style="208" hidden="1" customWidth="1"/>
    <col min="19" max="19" width="0" style="207" hidden="1" customWidth="1"/>
    <col min="20" max="16384" width="11.5546875" style="207"/>
  </cols>
  <sheetData>
    <row r="1" spans="1:19" ht="13.8" thickBot="1" x14ac:dyDescent="0.3">
      <c r="A1" s="205" t="s">
        <v>67</v>
      </c>
      <c r="B1" s="205"/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1:19" ht="15.6" x14ac:dyDescent="0.3">
      <c r="A2" s="206"/>
      <c r="B2" s="206"/>
      <c r="C2" s="206"/>
      <c r="D2" s="206"/>
      <c r="E2" s="399">
        <f>'[1]Beschaffungsanlage 5'!A29</f>
        <v>0</v>
      </c>
      <c r="F2" s="399"/>
      <c r="G2" s="399"/>
      <c r="H2" s="399"/>
      <c r="I2" s="399"/>
      <c r="J2" s="206"/>
      <c r="K2" s="274" t="s">
        <v>81</v>
      </c>
      <c r="L2" s="209"/>
    </row>
    <row r="3" spans="1:19" ht="15.6" x14ac:dyDescent="0.3">
      <c r="A3" s="205" t="s">
        <v>24</v>
      </c>
      <c r="B3" s="210">
        <f>'[1]Beschaffungsanlage 5'!C8</f>
        <v>0</v>
      </c>
      <c r="C3" s="206"/>
      <c r="D3" s="206"/>
      <c r="E3" s="400">
        <f>'[1]Beschaffungsanlage 5'!A30</f>
        <v>0</v>
      </c>
      <c r="F3" s="399"/>
      <c r="G3" s="399"/>
      <c r="H3" s="399"/>
      <c r="I3" s="399"/>
      <c r="J3" s="206"/>
      <c r="K3" s="273" t="s">
        <v>68</v>
      </c>
      <c r="L3" s="211"/>
      <c r="Q3" s="272">
        <v>19</v>
      </c>
      <c r="R3" s="272">
        <v>7</v>
      </c>
    </row>
    <row r="4" spans="1:19" ht="15" x14ac:dyDescent="0.25">
      <c r="A4" s="206"/>
      <c r="B4" s="206"/>
      <c r="C4" s="206"/>
      <c r="D4" s="206"/>
      <c r="E4" s="400">
        <f>'[1]Beschaffungsanlage 5'!A31</f>
        <v>0</v>
      </c>
      <c r="F4" s="399"/>
      <c r="G4" s="399"/>
      <c r="H4" s="399"/>
      <c r="I4" s="399"/>
      <c r="J4" s="206"/>
      <c r="K4" s="271"/>
      <c r="L4" s="211"/>
    </row>
    <row r="5" spans="1:19" ht="16.2" thickBot="1" x14ac:dyDescent="0.35">
      <c r="A5" s="206"/>
      <c r="B5" s="206"/>
      <c r="C5" s="206"/>
      <c r="D5" s="206"/>
      <c r="E5" s="400">
        <f>'[1]Beschaffungsanlage 5'!A32</f>
        <v>0</v>
      </c>
      <c r="F5" s="399"/>
      <c r="G5" s="399"/>
      <c r="H5" s="399"/>
      <c r="I5" s="399"/>
      <c r="J5" s="206"/>
      <c r="K5" s="401">
        <f>Q7+R7</f>
        <v>80</v>
      </c>
      <c r="L5" s="402"/>
      <c r="Q5" s="208">
        <f>SUM(Q8:R8)</f>
        <v>80</v>
      </c>
    </row>
    <row r="6" spans="1:19" ht="7.5" customHeight="1" x14ac:dyDescent="0.25">
      <c r="J6" s="245"/>
      <c r="K6" s="245"/>
      <c r="L6" s="245"/>
    </row>
    <row r="7" spans="1:19" s="222" customFormat="1" ht="15.6" x14ac:dyDescent="0.3">
      <c r="A7" s="212" t="s">
        <v>69</v>
      </c>
      <c r="B7" s="213" t="s">
        <v>0</v>
      </c>
      <c r="C7" s="213" t="s">
        <v>1</v>
      </c>
      <c r="D7" s="214" t="s">
        <v>31</v>
      </c>
      <c r="E7" s="215"/>
      <c r="F7" s="215"/>
      <c r="G7" s="216"/>
      <c r="H7" s="217"/>
      <c r="I7" s="218" t="s">
        <v>80</v>
      </c>
      <c r="J7" s="219"/>
      <c r="K7" s="220"/>
      <c r="L7" s="221" t="s">
        <v>33</v>
      </c>
      <c r="M7" s="270" t="s">
        <v>34</v>
      </c>
      <c r="N7" s="269"/>
      <c r="O7" s="268"/>
      <c r="P7" s="207"/>
      <c r="Q7" s="208">
        <f>SUM(Q9:Q268)</f>
        <v>80</v>
      </c>
      <c r="R7" s="208">
        <f>SUM(R9:R268)</f>
        <v>0</v>
      </c>
      <c r="S7" s="207"/>
    </row>
    <row r="8" spans="1:19" s="231" customFormat="1" ht="26.4" x14ac:dyDescent="0.25">
      <c r="A8" s="223" t="s">
        <v>70</v>
      </c>
      <c r="B8" s="224"/>
      <c r="C8" s="225" t="s">
        <v>71</v>
      </c>
      <c r="D8" s="226"/>
      <c r="E8" s="227"/>
      <c r="F8" s="227"/>
      <c r="G8" s="227"/>
      <c r="H8" s="228"/>
      <c r="I8" s="252" t="s">
        <v>79</v>
      </c>
      <c r="J8" s="229"/>
      <c r="K8" s="229" t="s">
        <v>72</v>
      </c>
      <c r="L8" s="230" t="s">
        <v>73</v>
      </c>
      <c r="M8" s="395"/>
      <c r="N8" s="396"/>
      <c r="O8" s="397"/>
      <c r="P8" s="207"/>
      <c r="Q8" s="208">
        <f>SUM(Q9:Q268)-(SUM(Q9:Q268))*'[1]Beschaffungsanlage 5'!H54</f>
        <v>80</v>
      </c>
      <c r="R8" s="208">
        <f>SUM(R9:R268)-(SUM(R9:R268))*'[1]Beschaffungsanlage 5'!H54</f>
        <v>0</v>
      </c>
      <c r="S8" s="207"/>
    </row>
    <row r="9" spans="1:19" s="222" customFormat="1" ht="20.100000000000001" customHeight="1" x14ac:dyDescent="0.3">
      <c r="A9" s="232">
        <v>1</v>
      </c>
      <c r="B9" s="233">
        <v>400</v>
      </c>
      <c r="C9" s="234" t="s">
        <v>74</v>
      </c>
      <c r="D9" s="258" t="s">
        <v>75</v>
      </c>
      <c r="E9" s="257"/>
      <c r="F9" s="257"/>
      <c r="G9" s="257"/>
      <c r="H9" s="256"/>
      <c r="I9" s="393">
        <v>20</v>
      </c>
      <c r="J9" s="394"/>
      <c r="K9" s="235">
        <f>IF(C10&gt;0,(((B9/C10)*I9)-((B9/C10)*I9*I10)),(B9*I9-(B9*I9*I10)))</f>
        <v>80</v>
      </c>
      <c r="L9" s="236"/>
      <c r="M9" s="267" t="s">
        <v>36</v>
      </c>
      <c r="N9" s="266"/>
      <c r="O9" s="265"/>
      <c r="P9" s="207"/>
      <c r="Q9" s="208"/>
      <c r="R9" s="208"/>
      <c r="S9" s="207"/>
    </row>
    <row r="10" spans="1:19" s="222" customFormat="1" ht="20.100000000000001" customHeight="1" x14ac:dyDescent="0.3">
      <c r="A10" s="237"/>
      <c r="B10" s="238"/>
      <c r="C10" s="239">
        <v>100</v>
      </c>
      <c r="D10" s="255" t="s">
        <v>76</v>
      </c>
      <c r="E10" s="254"/>
      <c r="F10" s="254"/>
      <c r="G10" s="254"/>
      <c r="H10" s="253"/>
      <c r="I10" s="388"/>
      <c r="J10" s="389"/>
      <c r="K10" s="240">
        <v>19</v>
      </c>
      <c r="L10" s="241"/>
      <c r="M10" s="264" t="s">
        <v>37</v>
      </c>
      <c r="N10" s="263"/>
      <c r="O10" s="262"/>
      <c r="P10" s="207"/>
      <c r="Q10" s="208">
        <f>IF(K10=$Q$3,K9,0)</f>
        <v>80</v>
      </c>
      <c r="R10" s="208">
        <f>IF(K10=$R$3,K9,0)</f>
        <v>0</v>
      </c>
      <c r="S10" s="207"/>
    </row>
    <row r="11" spans="1:19" s="222" customFormat="1" ht="20.100000000000001" customHeight="1" x14ac:dyDescent="0.3">
      <c r="A11" s="232">
        <f>A9+1</f>
        <v>2</v>
      </c>
      <c r="B11" s="233"/>
      <c r="C11" s="234"/>
      <c r="D11" s="258" t="s">
        <v>77</v>
      </c>
      <c r="E11" s="257"/>
      <c r="F11" s="257"/>
      <c r="G11" s="257"/>
      <c r="H11" s="256"/>
      <c r="I11" s="393"/>
      <c r="J11" s="394"/>
      <c r="K11" s="235">
        <f>IF(C12&gt;0,(((B11/C12)*I11)-((B11/C12)*I11*I12)),(B11*I11-(B11*I11*I12)))</f>
        <v>0</v>
      </c>
      <c r="L11" s="236"/>
      <c r="M11" s="403"/>
      <c r="N11" s="404"/>
      <c r="O11" s="405"/>
      <c r="P11" s="207"/>
      <c r="Q11" s="208"/>
      <c r="R11" s="208"/>
      <c r="S11" s="207"/>
    </row>
    <row r="12" spans="1:19" s="222" customFormat="1" ht="20.100000000000001" customHeight="1" x14ac:dyDescent="0.3">
      <c r="A12" s="237"/>
      <c r="B12" s="238"/>
      <c r="C12" s="239"/>
      <c r="D12" s="255"/>
      <c r="E12" s="254"/>
      <c r="F12" s="254"/>
      <c r="G12" s="254"/>
      <c r="H12" s="253"/>
      <c r="I12" s="388"/>
      <c r="J12" s="389"/>
      <c r="K12" s="240">
        <v>19</v>
      </c>
      <c r="L12" s="241"/>
      <c r="M12" s="390"/>
      <c r="N12" s="391"/>
      <c r="O12" s="392"/>
      <c r="P12" s="207"/>
      <c r="Q12" s="208">
        <f>IF(K12=$Q$3,K11,0)</f>
        <v>0</v>
      </c>
      <c r="R12" s="208">
        <f>IF(K12=$R$3,K11,0)</f>
        <v>0</v>
      </c>
      <c r="S12" s="207"/>
    </row>
    <row r="13" spans="1:19" s="222" customFormat="1" ht="20.100000000000001" customHeight="1" x14ac:dyDescent="0.3">
      <c r="A13" s="232">
        <f>A11+1</f>
        <v>3</v>
      </c>
      <c r="B13" s="233"/>
      <c r="C13" s="234"/>
      <c r="D13" s="258"/>
      <c r="E13" s="257"/>
      <c r="F13" s="257"/>
      <c r="G13" s="257"/>
      <c r="H13" s="256"/>
      <c r="I13" s="393"/>
      <c r="J13" s="394"/>
      <c r="K13" s="235">
        <f>IF(C14&gt;0,(((B13/C14)*I13)-((B13/C14)*I13*I14)),(B13*I13-(B13*I13*I14)))</f>
        <v>0</v>
      </c>
      <c r="L13" s="236"/>
      <c r="M13" s="390"/>
      <c r="N13" s="391"/>
      <c r="O13" s="392"/>
      <c r="P13" s="207"/>
      <c r="Q13" s="208"/>
      <c r="R13" s="208"/>
      <c r="S13" s="207"/>
    </row>
    <row r="14" spans="1:19" s="222" customFormat="1" ht="20.100000000000001" customHeight="1" x14ac:dyDescent="0.3">
      <c r="A14" s="237"/>
      <c r="B14" s="238"/>
      <c r="C14" s="239"/>
      <c r="D14" s="255"/>
      <c r="E14" s="254"/>
      <c r="F14" s="254"/>
      <c r="G14" s="254"/>
      <c r="H14" s="253"/>
      <c r="I14" s="388"/>
      <c r="J14" s="389"/>
      <c r="K14" s="240">
        <v>19</v>
      </c>
      <c r="L14" s="241"/>
      <c r="M14" s="390"/>
      <c r="N14" s="391"/>
      <c r="O14" s="392"/>
      <c r="P14" s="207"/>
      <c r="Q14" s="208">
        <f>IF(K14=$Q$3,K13,0)</f>
        <v>0</v>
      </c>
      <c r="R14" s="208">
        <f>IF(K14=$R$3,K13,0)</f>
        <v>0</v>
      </c>
      <c r="S14" s="207"/>
    </row>
    <row r="15" spans="1:19" s="222" customFormat="1" ht="20.100000000000001" customHeight="1" x14ac:dyDescent="0.3">
      <c r="A15" s="232">
        <f>A13+1</f>
        <v>4</v>
      </c>
      <c r="B15" s="233"/>
      <c r="C15" s="234"/>
      <c r="D15" s="258"/>
      <c r="E15" s="257"/>
      <c r="F15" s="257"/>
      <c r="G15" s="257"/>
      <c r="H15" s="256"/>
      <c r="I15" s="393"/>
      <c r="J15" s="394"/>
      <c r="K15" s="235">
        <f>IF(C16&gt;0,(((B15/C16)*I15)-((B15/C16)*I15*I16)),(B15*I15-(B15*I15*I16)))</f>
        <v>0</v>
      </c>
      <c r="L15" s="236"/>
      <c r="M15" s="390"/>
      <c r="N15" s="391"/>
      <c r="O15" s="392"/>
      <c r="P15" s="207"/>
      <c r="Q15" s="208"/>
      <c r="R15" s="208"/>
      <c r="S15" s="207"/>
    </row>
    <row r="16" spans="1:19" s="222" customFormat="1" ht="20.100000000000001" customHeight="1" x14ac:dyDescent="0.3">
      <c r="A16" s="237"/>
      <c r="B16" s="238"/>
      <c r="C16" s="239"/>
      <c r="D16" s="255"/>
      <c r="E16" s="254"/>
      <c r="F16" s="254"/>
      <c r="G16" s="254"/>
      <c r="H16" s="253"/>
      <c r="I16" s="388"/>
      <c r="J16" s="389"/>
      <c r="K16" s="240">
        <v>19</v>
      </c>
      <c r="L16" s="241"/>
      <c r="M16" s="390"/>
      <c r="N16" s="391"/>
      <c r="O16" s="392"/>
      <c r="P16" s="207"/>
      <c r="Q16" s="208">
        <f>IF(K16=$Q$3,K15,0)</f>
        <v>0</v>
      </c>
      <c r="R16" s="208">
        <f>IF(K16=$R$3,K15,0)</f>
        <v>0</v>
      </c>
      <c r="S16" s="207"/>
    </row>
    <row r="17" spans="1:19" s="222" customFormat="1" ht="20.100000000000001" customHeight="1" x14ac:dyDescent="0.3">
      <c r="A17" s="232">
        <f>A15+1</f>
        <v>5</v>
      </c>
      <c r="B17" s="233"/>
      <c r="C17" s="234"/>
      <c r="D17" s="258"/>
      <c r="E17" s="257"/>
      <c r="F17" s="257"/>
      <c r="G17" s="257"/>
      <c r="H17" s="256"/>
      <c r="I17" s="406"/>
      <c r="J17" s="394"/>
      <c r="K17" s="235">
        <f>IF(C18&gt;0,(((B17/C18)*I17)-((B17/C18)*I17*I18)),(B17*I17-(B17*I17*I18)))</f>
        <v>0</v>
      </c>
      <c r="L17" s="236"/>
      <c r="M17" s="390"/>
      <c r="N17" s="391"/>
      <c r="O17" s="392"/>
      <c r="P17" s="207"/>
      <c r="Q17" s="208"/>
      <c r="R17" s="208"/>
      <c r="S17" s="207"/>
    </row>
    <row r="18" spans="1:19" s="222" customFormat="1" ht="20.100000000000001" customHeight="1" x14ac:dyDescent="0.3">
      <c r="A18" s="237"/>
      <c r="B18" s="238"/>
      <c r="C18" s="239"/>
      <c r="D18" s="255"/>
      <c r="E18" s="254"/>
      <c r="F18" s="254"/>
      <c r="G18" s="254"/>
      <c r="H18" s="253"/>
      <c r="I18" s="388"/>
      <c r="J18" s="389"/>
      <c r="K18" s="240">
        <v>19</v>
      </c>
      <c r="L18" s="241"/>
      <c r="M18" s="390"/>
      <c r="N18" s="391"/>
      <c r="O18" s="392"/>
      <c r="P18" s="207"/>
      <c r="Q18" s="208">
        <f>IF(K18=$Q$3,K17,0)</f>
        <v>0</v>
      </c>
      <c r="R18" s="208">
        <f>IF(K18=$R$3,K17,0)</f>
        <v>0</v>
      </c>
      <c r="S18" s="207"/>
    </row>
    <row r="19" spans="1:19" s="222" customFormat="1" ht="20.100000000000001" customHeight="1" x14ac:dyDescent="0.3">
      <c r="A19" s="232">
        <f>A17+1</f>
        <v>6</v>
      </c>
      <c r="B19" s="233"/>
      <c r="C19" s="234"/>
      <c r="D19" s="258"/>
      <c r="E19" s="257"/>
      <c r="F19" s="257"/>
      <c r="G19" s="257"/>
      <c r="H19" s="256"/>
      <c r="I19" s="398"/>
      <c r="J19" s="394"/>
      <c r="K19" s="235">
        <f>IF(C20&gt;0,(((B19/C20)*I19)-((B19/C20)*I19*I20)),(B19*I19-(B19*I19*I20)))</f>
        <v>0</v>
      </c>
      <c r="L19" s="236"/>
      <c r="M19" s="390"/>
      <c r="N19" s="391"/>
      <c r="O19" s="392"/>
      <c r="P19" s="207"/>
      <c r="Q19" s="208"/>
      <c r="R19" s="208"/>
      <c r="S19" s="207"/>
    </row>
    <row r="20" spans="1:19" s="222" customFormat="1" ht="20.100000000000001" customHeight="1" x14ac:dyDescent="0.3">
      <c r="A20" s="237"/>
      <c r="B20" s="238"/>
      <c r="C20" s="239"/>
      <c r="D20" s="255"/>
      <c r="E20" s="254"/>
      <c r="F20" s="254"/>
      <c r="G20" s="254"/>
      <c r="H20" s="253"/>
      <c r="I20" s="388"/>
      <c r="J20" s="389"/>
      <c r="K20" s="240">
        <v>19</v>
      </c>
      <c r="L20" s="241"/>
      <c r="M20" s="390"/>
      <c r="N20" s="391"/>
      <c r="O20" s="392"/>
      <c r="P20" s="207"/>
      <c r="Q20" s="208">
        <f>IF(K20=$Q$3,K19,0)</f>
        <v>0</v>
      </c>
      <c r="R20" s="208">
        <f>IF(K20=$R$3,K19,0)</f>
        <v>0</v>
      </c>
      <c r="S20" s="207"/>
    </row>
    <row r="21" spans="1:19" s="222" customFormat="1" ht="20.100000000000001" customHeight="1" x14ac:dyDescent="0.3">
      <c r="A21" s="232">
        <f>A19+1</f>
        <v>7</v>
      </c>
      <c r="B21" s="233"/>
      <c r="C21" s="234"/>
      <c r="D21" s="258"/>
      <c r="E21" s="257"/>
      <c r="F21" s="257"/>
      <c r="G21" s="257"/>
      <c r="H21" s="256"/>
      <c r="I21" s="393"/>
      <c r="J21" s="394"/>
      <c r="K21" s="235">
        <f>IF(C22&gt;0,(((B21/C22)*I21)-((B21/C22)*I21*I22)),(B21*I21-(B21*I21*I22)))</f>
        <v>0</v>
      </c>
      <c r="L21" s="236"/>
      <c r="M21" s="390"/>
      <c r="N21" s="391"/>
      <c r="O21" s="392"/>
      <c r="P21" s="207"/>
      <c r="Q21" s="208"/>
      <c r="R21" s="208"/>
      <c r="S21" s="207"/>
    </row>
    <row r="22" spans="1:19" s="222" customFormat="1" ht="20.100000000000001" customHeight="1" x14ac:dyDescent="0.3">
      <c r="A22" s="237"/>
      <c r="B22" s="238"/>
      <c r="C22" s="239"/>
      <c r="D22" s="255"/>
      <c r="E22" s="254"/>
      <c r="F22" s="254"/>
      <c r="G22" s="254"/>
      <c r="H22" s="253"/>
      <c r="I22" s="388"/>
      <c r="J22" s="389"/>
      <c r="K22" s="240">
        <v>19</v>
      </c>
      <c r="L22" s="241"/>
      <c r="M22" s="390"/>
      <c r="N22" s="391"/>
      <c r="O22" s="392"/>
      <c r="P22" s="207"/>
      <c r="Q22" s="208">
        <f>IF(K22=$Q$3,K21,0)</f>
        <v>0</v>
      </c>
      <c r="R22" s="208">
        <f>IF(K22=$R$3,K21,0)</f>
        <v>0</v>
      </c>
      <c r="S22" s="207"/>
    </row>
    <row r="23" spans="1:19" s="222" customFormat="1" ht="20.100000000000001" customHeight="1" x14ac:dyDescent="0.3">
      <c r="A23" s="232">
        <f>A21+1</f>
        <v>8</v>
      </c>
      <c r="B23" s="233"/>
      <c r="C23" s="234"/>
      <c r="D23" s="258"/>
      <c r="E23" s="257"/>
      <c r="F23" s="257"/>
      <c r="G23" s="257"/>
      <c r="H23" s="256"/>
      <c r="I23" s="393"/>
      <c r="J23" s="394"/>
      <c r="K23" s="235">
        <f>IF(C24&gt;0,(((B23/C24)*I23)-((B23/C24)*I23*I24)),(B23*I23-(B23*I23*I24)))</f>
        <v>0</v>
      </c>
      <c r="L23" s="236"/>
      <c r="M23" s="390"/>
      <c r="N23" s="391"/>
      <c r="O23" s="392"/>
      <c r="P23" s="207"/>
      <c r="Q23" s="208"/>
      <c r="R23" s="208"/>
      <c r="S23" s="207"/>
    </row>
    <row r="24" spans="1:19" s="222" customFormat="1" ht="20.100000000000001" customHeight="1" x14ac:dyDescent="0.3">
      <c r="A24" s="237"/>
      <c r="B24" s="238"/>
      <c r="C24" s="239"/>
      <c r="D24" s="255"/>
      <c r="E24" s="254"/>
      <c r="F24" s="254"/>
      <c r="G24" s="254"/>
      <c r="H24" s="253"/>
      <c r="I24" s="388"/>
      <c r="J24" s="389"/>
      <c r="K24" s="240">
        <v>19</v>
      </c>
      <c r="L24" s="241"/>
      <c r="M24" s="390"/>
      <c r="N24" s="391"/>
      <c r="O24" s="392"/>
      <c r="P24" s="207"/>
      <c r="Q24" s="208">
        <f>IF(K24=$Q$3,K23,0)</f>
        <v>0</v>
      </c>
      <c r="R24" s="208">
        <f>IF(K24=$R$3,K23,0)</f>
        <v>0</v>
      </c>
      <c r="S24" s="207"/>
    </row>
    <row r="25" spans="1:19" s="222" customFormat="1" ht="20.100000000000001" customHeight="1" x14ac:dyDescent="0.3">
      <c r="A25" s="232">
        <f>A23+1</f>
        <v>9</v>
      </c>
      <c r="B25" s="233"/>
      <c r="C25" s="234"/>
      <c r="D25" s="258"/>
      <c r="E25" s="257"/>
      <c r="F25" s="257"/>
      <c r="G25" s="257"/>
      <c r="H25" s="256"/>
      <c r="I25" s="393"/>
      <c r="J25" s="394"/>
      <c r="K25" s="235">
        <f>IF(C26&gt;0,(((B25/C26)*I25)-((B25/C26)*I25*I26)),(B25*I25-(B25*I25*I26)))</f>
        <v>0</v>
      </c>
      <c r="L25" s="236"/>
      <c r="M25" s="390"/>
      <c r="N25" s="391"/>
      <c r="O25" s="392"/>
      <c r="P25" s="207"/>
      <c r="Q25" s="208"/>
      <c r="R25" s="208"/>
      <c r="S25" s="207"/>
    </row>
    <row r="26" spans="1:19" s="222" customFormat="1" ht="20.100000000000001" customHeight="1" x14ac:dyDescent="0.3">
      <c r="A26" s="237"/>
      <c r="B26" s="238"/>
      <c r="C26" s="239"/>
      <c r="D26" s="255"/>
      <c r="E26" s="254"/>
      <c r="F26" s="254"/>
      <c r="G26" s="254"/>
      <c r="H26" s="253"/>
      <c r="I26" s="388"/>
      <c r="J26" s="389"/>
      <c r="K26" s="240">
        <v>19</v>
      </c>
      <c r="L26" s="241"/>
      <c r="M26" s="390"/>
      <c r="N26" s="391"/>
      <c r="O26" s="392"/>
      <c r="P26" s="207"/>
      <c r="Q26" s="208">
        <f>IF(K26=$Q$3,K25,0)</f>
        <v>0</v>
      </c>
      <c r="R26" s="208">
        <f>IF(K26=$R$3,K25,0)</f>
        <v>0</v>
      </c>
      <c r="S26" s="207"/>
    </row>
    <row r="27" spans="1:19" s="222" customFormat="1" ht="20.100000000000001" customHeight="1" x14ac:dyDescent="0.3">
      <c r="A27" s="232">
        <f>A25+1</f>
        <v>10</v>
      </c>
      <c r="B27" s="233"/>
      <c r="C27" s="234"/>
      <c r="D27" s="258"/>
      <c r="E27" s="257"/>
      <c r="F27" s="257"/>
      <c r="G27" s="257"/>
      <c r="H27" s="256"/>
      <c r="I27" s="393"/>
      <c r="J27" s="394"/>
      <c r="K27" s="235">
        <f>IF(C28&gt;0,(((B27/C28)*I27)-((B27/C28)*I27*I28)),(B27*I27-(B27*I27*I28)))</f>
        <v>0</v>
      </c>
      <c r="L27" s="236"/>
      <c r="M27" s="390"/>
      <c r="N27" s="391"/>
      <c r="O27" s="392"/>
      <c r="P27" s="207"/>
      <c r="Q27" s="208"/>
      <c r="R27" s="208"/>
      <c r="S27" s="207"/>
    </row>
    <row r="28" spans="1:19" s="222" customFormat="1" ht="20.100000000000001" customHeight="1" x14ac:dyDescent="0.3">
      <c r="A28" s="237"/>
      <c r="B28" s="238"/>
      <c r="C28" s="239"/>
      <c r="D28" s="255"/>
      <c r="E28" s="254"/>
      <c r="F28" s="254"/>
      <c r="G28" s="254"/>
      <c r="H28" s="253"/>
      <c r="I28" s="388"/>
      <c r="J28" s="389"/>
      <c r="K28" s="240">
        <v>19</v>
      </c>
      <c r="L28" s="241"/>
      <c r="M28" s="390"/>
      <c r="N28" s="391"/>
      <c r="O28" s="392"/>
      <c r="P28" s="207"/>
      <c r="Q28" s="208">
        <f>IF(K28=$Q$3,K27,0)</f>
        <v>0</v>
      </c>
      <c r="R28" s="208">
        <f>IF(K28=$R$3,K27,0)</f>
        <v>0</v>
      </c>
      <c r="S28" s="207"/>
    </row>
    <row r="29" spans="1:19" s="222" customFormat="1" ht="20.100000000000001" customHeight="1" x14ac:dyDescent="0.3">
      <c r="A29" s="232">
        <f>A27+1</f>
        <v>11</v>
      </c>
      <c r="B29" s="233"/>
      <c r="C29" s="234"/>
      <c r="D29" s="258"/>
      <c r="E29" s="257"/>
      <c r="F29" s="257"/>
      <c r="G29" s="257"/>
      <c r="H29" s="256"/>
      <c r="I29" s="393"/>
      <c r="J29" s="394"/>
      <c r="K29" s="235">
        <f>IF(C30&gt;0,(((B29/C30)*I29)-((B29/C30)*I29*I30)),(B29*I29-(B29*I29*I30)))</f>
        <v>0</v>
      </c>
      <c r="L29" s="236"/>
      <c r="M29" s="390"/>
      <c r="N29" s="391"/>
      <c r="O29" s="392"/>
      <c r="P29" s="207"/>
      <c r="Q29" s="208"/>
      <c r="R29" s="208"/>
      <c r="S29" s="207"/>
    </row>
    <row r="30" spans="1:19" s="222" customFormat="1" ht="20.100000000000001" customHeight="1" x14ac:dyDescent="0.3">
      <c r="A30" s="237"/>
      <c r="B30" s="238"/>
      <c r="C30" s="239"/>
      <c r="D30" s="255"/>
      <c r="E30" s="254"/>
      <c r="F30" s="254"/>
      <c r="G30" s="254"/>
      <c r="H30" s="253"/>
      <c r="I30" s="388"/>
      <c r="J30" s="389"/>
      <c r="K30" s="240">
        <v>19</v>
      </c>
      <c r="L30" s="241"/>
      <c r="M30" s="390"/>
      <c r="N30" s="391"/>
      <c r="O30" s="392"/>
      <c r="P30" s="207"/>
      <c r="Q30" s="208">
        <f>IF(K30=$Q$3,K29,0)</f>
        <v>0</v>
      </c>
      <c r="R30" s="208">
        <f>IF(K30=$R$3,K29,0)</f>
        <v>0</v>
      </c>
      <c r="S30" s="207"/>
    </row>
    <row r="31" spans="1:19" s="222" customFormat="1" ht="20.100000000000001" customHeight="1" x14ac:dyDescent="0.3">
      <c r="A31" s="232">
        <f>A29+1</f>
        <v>12</v>
      </c>
      <c r="B31" s="233"/>
      <c r="C31" s="234"/>
      <c r="D31" s="258"/>
      <c r="E31" s="257"/>
      <c r="F31" s="257"/>
      <c r="G31" s="257"/>
      <c r="H31" s="256"/>
      <c r="I31" s="393"/>
      <c r="J31" s="394"/>
      <c r="K31" s="235">
        <f>IF(C32&gt;0,(((B31/C32)*I31)-((B31/C32)*I31*I32)),(B31*I31-(B31*I31*I32)))</f>
        <v>0</v>
      </c>
      <c r="L31" s="236"/>
      <c r="M31" s="390"/>
      <c r="N31" s="391"/>
      <c r="O31" s="392"/>
      <c r="P31" s="207"/>
      <c r="Q31" s="208"/>
      <c r="R31" s="208"/>
      <c r="S31" s="207"/>
    </row>
    <row r="32" spans="1:19" s="222" customFormat="1" ht="20.100000000000001" customHeight="1" x14ac:dyDescent="0.3">
      <c r="A32" s="237"/>
      <c r="B32" s="238"/>
      <c r="C32" s="239"/>
      <c r="D32" s="255"/>
      <c r="E32" s="254"/>
      <c r="F32" s="254"/>
      <c r="G32" s="254"/>
      <c r="H32" s="253"/>
      <c r="I32" s="388"/>
      <c r="J32" s="389"/>
      <c r="K32" s="240">
        <v>19</v>
      </c>
      <c r="L32" s="241"/>
      <c r="M32" s="390"/>
      <c r="N32" s="391"/>
      <c r="O32" s="392"/>
      <c r="P32" s="207"/>
      <c r="Q32" s="208">
        <f>IF(K32=$Q$3,K31,0)</f>
        <v>0</v>
      </c>
      <c r="R32" s="208">
        <f>IF(K32=$R$3,K31,0)</f>
        <v>0</v>
      </c>
      <c r="S32" s="207"/>
    </row>
    <row r="33" spans="1:19" s="222" customFormat="1" ht="20.100000000000001" customHeight="1" x14ac:dyDescent="0.3">
      <c r="A33" s="232">
        <f>A31+1</f>
        <v>13</v>
      </c>
      <c r="B33" s="233"/>
      <c r="C33" s="234"/>
      <c r="D33" s="258"/>
      <c r="E33" s="257"/>
      <c r="F33" s="257"/>
      <c r="G33" s="257"/>
      <c r="H33" s="256"/>
      <c r="I33" s="393"/>
      <c r="J33" s="394"/>
      <c r="K33" s="235">
        <f>IF(C34&gt;0,(((B33/C34)*I33)-((B33/C34)*I33*I34)),(B33*I33-(B33*I33*I34)))</f>
        <v>0</v>
      </c>
      <c r="L33" s="236"/>
      <c r="M33" s="390"/>
      <c r="N33" s="391"/>
      <c r="O33" s="392"/>
      <c r="P33" s="207"/>
      <c r="Q33" s="208"/>
      <c r="R33" s="208"/>
      <c r="S33" s="207"/>
    </row>
    <row r="34" spans="1:19" s="222" customFormat="1" ht="20.100000000000001" customHeight="1" x14ac:dyDescent="0.3">
      <c r="A34" s="237"/>
      <c r="B34" s="238"/>
      <c r="C34" s="239"/>
      <c r="D34" s="255"/>
      <c r="E34" s="254"/>
      <c r="F34" s="254"/>
      <c r="G34" s="254"/>
      <c r="H34" s="253"/>
      <c r="I34" s="388"/>
      <c r="J34" s="389"/>
      <c r="K34" s="240">
        <v>19</v>
      </c>
      <c r="L34" s="241"/>
      <c r="M34" s="390"/>
      <c r="N34" s="391"/>
      <c r="O34" s="392"/>
      <c r="P34" s="207"/>
      <c r="Q34" s="208">
        <f>IF(K34=$Q$3,K33,0)</f>
        <v>0</v>
      </c>
      <c r="R34" s="208">
        <f>IF(K34=$R$3,K33,0)</f>
        <v>0</v>
      </c>
      <c r="S34" s="207"/>
    </row>
    <row r="35" spans="1:19" s="222" customFormat="1" ht="20.100000000000001" customHeight="1" x14ac:dyDescent="0.3">
      <c r="A35" s="232">
        <f>A33+1</f>
        <v>14</v>
      </c>
      <c r="B35" s="233"/>
      <c r="C35" s="234"/>
      <c r="D35" s="258"/>
      <c r="E35" s="257"/>
      <c r="F35" s="257"/>
      <c r="G35" s="257"/>
      <c r="H35" s="256"/>
      <c r="I35" s="393"/>
      <c r="J35" s="394"/>
      <c r="K35" s="235">
        <f>IF(C36&gt;0,(((B35/C36)*I35)-((B35/C36)*I35*I36)),(B35*I35-(B35*I35*I36)))</f>
        <v>0</v>
      </c>
      <c r="L35" s="236"/>
      <c r="M35" s="390"/>
      <c r="N35" s="391"/>
      <c r="O35" s="392"/>
      <c r="P35" s="207"/>
      <c r="Q35" s="208"/>
      <c r="R35" s="208"/>
      <c r="S35" s="207"/>
    </row>
    <row r="36" spans="1:19" s="222" customFormat="1" ht="20.100000000000001" customHeight="1" x14ac:dyDescent="0.3">
      <c r="A36" s="237"/>
      <c r="B36" s="238"/>
      <c r="C36" s="239"/>
      <c r="D36" s="255"/>
      <c r="E36" s="254"/>
      <c r="F36" s="254"/>
      <c r="G36" s="254"/>
      <c r="H36" s="253"/>
      <c r="I36" s="388"/>
      <c r="J36" s="389"/>
      <c r="K36" s="240">
        <v>19</v>
      </c>
      <c r="L36" s="241"/>
      <c r="M36" s="390"/>
      <c r="N36" s="391"/>
      <c r="O36" s="392"/>
      <c r="P36" s="207"/>
      <c r="Q36" s="208">
        <f>IF(K36=$Q$3,K35,0)</f>
        <v>0</v>
      </c>
      <c r="R36" s="208">
        <f>IF(K36=$R$3,K35,0)</f>
        <v>0</v>
      </c>
      <c r="S36" s="207"/>
    </row>
    <row r="37" spans="1:19" s="222" customFormat="1" ht="20.100000000000001" customHeight="1" x14ac:dyDescent="0.3">
      <c r="A37" s="232">
        <f>A35+1</f>
        <v>15</v>
      </c>
      <c r="B37" s="233"/>
      <c r="C37" s="234"/>
      <c r="D37" s="258"/>
      <c r="E37" s="257"/>
      <c r="F37" s="257"/>
      <c r="G37" s="257"/>
      <c r="H37" s="256"/>
      <c r="I37" s="393"/>
      <c r="J37" s="394"/>
      <c r="K37" s="235">
        <f>IF(C38&gt;0,(((B37/C38)*I37)-((B37/C38)*I37*I38)),(B37*I37-(B37*I37*I38)))</f>
        <v>0</v>
      </c>
      <c r="L37" s="236"/>
      <c r="M37" s="390"/>
      <c r="N37" s="391"/>
      <c r="O37" s="392"/>
      <c r="P37" s="207"/>
      <c r="Q37" s="208"/>
      <c r="R37" s="208"/>
      <c r="S37" s="207"/>
    </row>
    <row r="38" spans="1:19" s="222" customFormat="1" ht="20.100000000000001" customHeight="1" x14ac:dyDescent="0.3">
      <c r="A38" s="237"/>
      <c r="B38" s="238"/>
      <c r="C38" s="239"/>
      <c r="D38" s="255"/>
      <c r="E38" s="254"/>
      <c r="F38" s="254"/>
      <c r="G38" s="254"/>
      <c r="H38" s="253"/>
      <c r="I38" s="388"/>
      <c r="J38" s="389"/>
      <c r="K38" s="240">
        <v>19</v>
      </c>
      <c r="L38" s="241"/>
      <c r="M38" s="390"/>
      <c r="N38" s="391"/>
      <c r="O38" s="392"/>
      <c r="P38" s="207"/>
      <c r="Q38" s="208">
        <f>IF(K38=$Q$3,K37,0)</f>
        <v>0</v>
      </c>
      <c r="R38" s="208">
        <f>IF(K38=$R$3,K37,0)</f>
        <v>0</v>
      </c>
      <c r="S38" s="207"/>
    </row>
    <row r="39" spans="1:19" s="222" customFormat="1" ht="20.100000000000001" customHeight="1" x14ac:dyDescent="0.3">
      <c r="A39" s="232">
        <f>A37+1</f>
        <v>16</v>
      </c>
      <c r="B39" s="233"/>
      <c r="C39" s="234"/>
      <c r="D39" s="258"/>
      <c r="E39" s="257"/>
      <c r="F39" s="257"/>
      <c r="G39" s="257"/>
      <c r="H39" s="256"/>
      <c r="I39" s="393"/>
      <c r="J39" s="394"/>
      <c r="K39" s="235">
        <f>IF(C40&gt;0,(((B39/C40)*I39)-((B39/C40)*I39*I40)),(B39*I39-(B39*I39*I40)))</f>
        <v>0</v>
      </c>
      <c r="L39" s="236"/>
      <c r="M39" s="390"/>
      <c r="N39" s="391"/>
      <c r="O39" s="392"/>
      <c r="P39" s="207"/>
      <c r="Q39" s="208"/>
      <c r="R39" s="208"/>
      <c r="S39" s="207"/>
    </row>
    <row r="40" spans="1:19" s="222" customFormat="1" ht="20.100000000000001" customHeight="1" x14ac:dyDescent="0.3">
      <c r="A40" s="237"/>
      <c r="B40" s="238"/>
      <c r="C40" s="239"/>
      <c r="D40" s="255"/>
      <c r="E40" s="254"/>
      <c r="F40" s="254"/>
      <c r="G40" s="254"/>
      <c r="H40" s="253"/>
      <c r="I40" s="388"/>
      <c r="J40" s="389"/>
      <c r="K40" s="240">
        <v>19</v>
      </c>
      <c r="L40" s="241"/>
      <c r="M40" s="390"/>
      <c r="N40" s="391"/>
      <c r="O40" s="392"/>
      <c r="P40" s="207"/>
      <c r="Q40" s="208">
        <f>IF(K40=$Q$3,K39,0)</f>
        <v>0</v>
      </c>
      <c r="R40" s="208">
        <f>IF(K40=$R$3,K39,0)</f>
        <v>0</v>
      </c>
      <c r="S40" s="207"/>
    </row>
    <row r="41" spans="1:19" s="222" customFormat="1" ht="20.100000000000001" customHeight="1" x14ac:dyDescent="0.3">
      <c r="A41" s="232">
        <f>A39+1</f>
        <v>17</v>
      </c>
      <c r="B41" s="233"/>
      <c r="C41" s="234"/>
      <c r="D41" s="258"/>
      <c r="E41" s="257"/>
      <c r="F41" s="257"/>
      <c r="G41" s="257"/>
      <c r="H41" s="256"/>
      <c r="I41" s="393"/>
      <c r="J41" s="394"/>
      <c r="K41" s="235">
        <f>IF(C42&gt;0,(((B41/C42)*I41)-((B41/C42)*I41*I42)),(B41*I41-(B41*I41*I42)))</f>
        <v>0</v>
      </c>
      <c r="L41" s="236"/>
      <c r="M41" s="390"/>
      <c r="N41" s="391"/>
      <c r="O41" s="392"/>
      <c r="P41" s="207"/>
      <c r="Q41" s="208"/>
      <c r="R41" s="208"/>
      <c r="S41" s="207"/>
    </row>
    <row r="42" spans="1:19" s="222" customFormat="1" ht="20.100000000000001" customHeight="1" x14ac:dyDescent="0.3">
      <c r="A42" s="237"/>
      <c r="B42" s="238"/>
      <c r="C42" s="239"/>
      <c r="D42" s="255"/>
      <c r="E42" s="254"/>
      <c r="F42" s="254"/>
      <c r="G42" s="254"/>
      <c r="H42" s="253"/>
      <c r="I42" s="388"/>
      <c r="J42" s="389"/>
      <c r="K42" s="240">
        <v>19</v>
      </c>
      <c r="L42" s="241"/>
      <c r="M42" s="390"/>
      <c r="N42" s="391"/>
      <c r="O42" s="392"/>
      <c r="P42" s="207"/>
      <c r="Q42" s="208">
        <f>IF(K42=$Q$3,K41,0)</f>
        <v>0</v>
      </c>
      <c r="R42" s="208">
        <f>IF(K42=$R$3,K41,0)</f>
        <v>0</v>
      </c>
      <c r="S42" s="207"/>
    </row>
    <row r="43" spans="1:19" s="222" customFormat="1" ht="20.100000000000001" customHeight="1" x14ac:dyDescent="0.3">
      <c r="A43" s="232">
        <f>A41+1</f>
        <v>18</v>
      </c>
      <c r="B43" s="233"/>
      <c r="C43" s="234"/>
      <c r="D43" s="258"/>
      <c r="E43" s="257"/>
      <c r="F43" s="257"/>
      <c r="G43" s="257"/>
      <c r="H43" s="256"/>
      <c r="I43" s="393"/>
      <c r="J43" s="394"/>
      <c r="K43" s="235">
        <f>IF(C44&gt;0,(((B43/C44)*I43)-((B43/C44)*I43*I44)),(B43*I43-(B43*I43*I44)))</f>
        <v>0</v>
      </c>
      <c r="L43" s="236"/>
      <c r="M43" s="390"/>
      <c r="N43" s="391"/>
      <c r="O43" s="392"/>
      <c r="P43" s="207"/>
      <c r="Q43" s="208"/>
      <c r="R43" s="208"/>
      <c r="S43" s="207"/>
    </row>
    <row r="44" spans="1:19" s="222" customFormat="1" ht="20.100000000000001" customHeight="1" x14ac:dyDescent="0.3">
      <c r="A44" s="237"/>
      <c r="B44" s="238"/>
      <c r="C44" s="239"/>
      <c r="D44" s="255"/>
      <c r="E44" s="254"/>
      <c r="F44" s="254"/>
      <c r="G44" s="254"/>
      <c r="H44" s="253"/>
      <c r="I44" s="388"/>
      <c r="J44" s="389"/>
      <c r="K44" s="240">
        <v>19</v>
      </c>
      <c r="L44" s="241"/>
      <c r="M44" s="390"/>
      <c r="N44" s="391"/>
      <c r="O44" s="392"/>
      <c r="P44" s="207"/>
      <c r="Q44" s="208">
        <f>IF(K44=$Q$3,K43,0)</f>
        <v>0</v>
      </c>
      <c r="R44" s="208">
        <f>IF(K44=$R$3,K43,0)</f>
        <v>0</v>
      </c>
      <c r="S44" s="207"/>
    </row>
    <row r="45" spans="1:19" s="222" customFormat="1" ht="20.100000000000001" customHeight="1" x14ac:dyDescent="0.3">
      <c r="A45" s="232">
        <f>A43+1</f>
        <v>19</v>
      </c>
      <c r="B45" s="233"/>
      <c r="C45" s="234"/>
      <c r="D45" s="258"/>
      <c r="E45" s="257"/>
      <c r="F45" s="257"/>
      <c r="G45" s="257"/>
      <c r="H45" s="256"/>
      <c r="I45" s="393"/>
      <c r="J45" s="394"/>
      <c r="K45" s="235">
        <f>IF(C46&gt;0,(((B45/C46)*I45)-((B45/C46)*I45*I46)),(B45*I45-(B45*I45*I46)))</f>
        <v>0</v>
      </c>
      <c r="L45" s="236"/>
      <c r="M45" s="390"/>
      <c r="N45" s="391"/>
      <c r="O45" s="392"/>
      <c r="P45" s="207"/>
      <c r="Q45" s="208"/>
      <c r="R45" s="208"/>
      <c r="S45" s="207"/>
    </row>
    <row r="46" spans="1:19" s="222" customFormat="1" ht="20.100000000000001" customHeight="1" x14ac:dyDescent="0.3">
      <c r="A46" s="237"/>
      <c r="B46" s="238"/>
      <c r="C46" s="239"/>
      <c r="D46" s="255"/>
      <c r="E46" s="254"/>
      <c r="F46" s="254"/>
      <c r="G46" s="254"/>
      <c r="H46" s="253"/>
      <c r="I46" s="388"/>
      <c r="J46" s="389"/>
      <c r="K46" s="240">
        <v>19</v>
      </c>
      <c r="L46" s="241"/>
      <c r="M46" s="390"/>
      <c r="N46" s="391"/>
      <c r="O46" s="392"/>
      <c r="P46" s="207"/>
      <c r="Q46" s="208">
        <f>IF(K46=$Q$3,K45,0)</f>
        <v>0</v>
      </c>
      <c r="R46" s="208">
        <f>IF(K46=$R$3,K45,0)</f>
        <v>0</v>
      </c>
      <c r="S46" s="207"/>
    </row>
    <row r="47" spans="1:19" s="222" customFormat="1" ht="20.100000000000001" customHeight="1" x14ac:dyDescent="0.3">
      <c r="A47" s="232">
        <f>A45+1</f>
        <v>20</v>
      </c>
      <c r="B47" s="233"/>
      <c r="C47" s="234"/>
      <c r="D47" s="258"/>
      <c r="E47" s="257"/>
      <c r="F47" s="257"/>
      <c r="G47" s="257"/>
      <c r="H47" s="256"/>
      <c r="I47" s="393"/>
      <c r="J47" s="394"/>
      <c r="K47" s="235">
        <f>IF(C48&gt;0,(((B47/C48)*I47)-((B47/C48)*I47*I48)),(B47*I47-(B47*I47*I48)))</f>
        <v>0</v>
      </c>
      <c r="L47" s="236"/>
      <c r="M47" s="390"/>
      <c r="N47" s="391"/>
      <c r="O47" s="392"/>
      <c r="P47" s="207"/>
      <c r="Q47" s="208"/>
      <c r="R47" s="208"/>
      <c r="S47" s="207"/>
    </row>
    <row r="48" spans="1:19" s="222" customFormat="1" ht="20.100000000000001" customHeight="1" x14ac:dyDescent="0.3">
      <c r="A48" s="237"/>
      <c r="B48" s="238"/>
      <c r="C48" s="239"/>
      <c r="D48" s="255"/>
      <c r="E48" s="254"/>
      <c r="F48" s="254"/>
      <c r="G48" s="254"/>
      <c r="H48" s="253"/>
      <c r="I48" s="388"/>
      <c r="J48" s="389"/>
      <c r="K48" s="240">
        <v>19</v>
      </c>
      <c r="L48" s="241"/>
      <c r="M48" s="390"/>
      <c r="N48" s="391"/>
      <c r="O48" s="392"/>
      <c r="P48" s="207"/>
      <c r="Q48" s="208">
        <f>IF(K48=$Q$3,K47,0)</f>
        <v>0</v>
      </c>
      <c r="R48" s="208">
        <f>IF(K48=$R$3,K47,0)</f>
        <v>0</v>
      </c>
      <c r="S48" s="207"/>
    </row>
    <row r="49" spans="1:19" s="222" customFormat="1" ht="20.100000000000001" customHeight="1" x14ac:dyDescent="0.3">
      <c r="A49" s="232">
        <f>A47+1</f>
        <v>21</v>
      </c>
      <c r="B49" s="233"/>
      <c r="C49" s="234"/>
      <c r="D49" s="258"/>
      <c r="E49" s="257"/>
      <c r="F49" s="257"/>
      <c r="G49" s="257"/>
      <c r="H49" s="256"/>
      <c r="I49" s="393"/>
      <c r="J49" s="394"/>
      <c r="K49" s="235">
        <f>IF(C50&gt;0,(((B49/C50)*I49)-((B49/C50)*I49*I50)),(B49*I49-(B49*I49*I50)))</f>
        <v>0</v>
      </c>
      <c r="L49" s="236"/>
      <c r="M49" s="390"/>
      <c r="N49" s="391"/>
      <c r="O49" s="392"/>
      <c r="P49" s="207"/>
      <c r="Q49" s="208"/>
      <c r="R49" s="208"/>
      <c r="S49" s="207"/>
    </row>
    <row r="50" spans="1:19" s="222" customFormat="1" ht="20.100000000000001" customHeight="1" x14ac:dyDescent="0.3">
      <c r="A50" s="237"/>
      <c r="B50" s="238"/>
      <c r="C50" s="239"/>
      <c r="D50" s="255"/>
      <c r="E50" s="254"/>
      <c r="F50" s="254"/>
      <c r="G50" s="254"/>
      <c r="H50" s="253"/>
      <c r="I50" s="388"/>
      <c r="J50" s="389"/>
      <c r="K50" s="240">
        <v>19</v>
      </c>
      <c r="L50" s="241"/>
      <c r="M50" s="390"/>
      <c r="N50" s="391"/>
      <c r="O50" s="392"/>
      <c r="P50" s="207"/>
      <c r="Q50" s="208">
        <f>IF(K50=$Q$3,K49,0)</f>
        <v>0</v>
      </c>
      <c r="R50" s="208">
        <f>IF(K50=$R$3,K49,0)</f>
        <v>0</v>
      </c>
      <c r="S50" s="207"/>
    </row>
    <row r="51" spans="1:19" s="222" customFormat="1" ht="20.100000000000001" customHeight="1" x14ac:dyDescent="0.3">
      <c r="A51" s="232">
        <f>A49+1</f>
        <v>22</v>
      </c>
      <c r="B51" s="233"/>
      <c r="C51" s="234"/>
      <c r="D51" s="258"/>
      <c r="E51" s="257"/>
      <c r="F51" s="257"/>
      <c r="G51" s="257"/>
      <c r="H51" s="256"/>
      <c r="I51" s="393"/>
      <c r="J51" s="394"/>
      <c r="K51" s="235">
        <f>IF(C52&gt;0,(((B51/C52)*I51)-((B51/C52)*I51*I52)),(B51*I51-(B51*I51*I52)))</f>
        <v>0</v>
      </c>
      <c r="L51" s="236"/>
      <c r="M51" s="390"/>
      <c r="N51" s="391"/>
      <c r="O51" s="392"/>
      <c r="P51" s="207"/>
      <c r="Q51" s="208"/>
      <c r="R51" s="208"/>
      <c r="S51" s="207"/>
    </row>
    <row r="52" spans="1:19" s="222" customFormat="1" ht="20.100000000000001" customHeight="1" x14ac:dyDescent="0.3">
      <c r="A52" s="237"/>
      <c r="B52" s="238"/>
      <c r="C52" s="239"/>
      <c r="D52" s="255"/>
      <c r="E52" s="254"/>
      <c r="F52" s="254"/>
      <c r="G52" s="254"/>
      <c r="H52" s="253"/>
      <c r="I52" s="388"/>
      <c r="J52" s="389"/>
      <c r="K52" s="240">
        <v>19</v>
      </c>
      <c r="L52" s="241"/>
      <c r="M52" s="390"/>
      <c r="N52" s="391"/>
      <c r="O52" s="392"/>
      <c r="P52" s="207"/>
      <c r="Q52" s="208">
        <f>IF(K52=$Q$3,K51,0)</f>
        <v>0</v>
      </c>
      <c r="R52" s="208">
        <f>IF(K52=$R$3,K51,0)</f>
        <v>0</v>
      </c>
      <c r="S52" s="207"/>
    </row>
    <row r="53" spans="1:19" s="222" customFormat="1" ht="20.100000000000001" customHeight="1" x14ac:dyDescent="0.3">
      <c r="A53" s="232">
        <f>A51+1</f>
        <v>23</v>
      </c>
      <c r="B53" s="233"/>
      <c r="C53" s="234"/>
      <c r="D53" s="258"/>
      <c r="E53" s="257"/>
      <c r="F53" s="257"/>
      <c r="G53" s="257"/>
      <c r="H53" s="256"/>
      <c r="I53" s="393"/>
      <c r="J53" s="394"/>
      <c r="K53" s="235">
        <f>IF(C54&gt;0,(((B53/C54)*I53)-((B53/C54)*I53*I54)),(B53*I53-(B53*I53*I54)))</f>
        <v>0</v>
      </c>
      <c r="L53" s="236"/>
      <c r="M53" s="390"/>
      <c r="N53" s="391"/>
      <c r="O53" s="392"/>
      <c r="P53" s="207"/>
      <c r="Q53" s="208"/>
      <c r="R53" s="208"/>
      <c r="S53" s="207"/>
    </row>
    <row r="54" spans="1:19" s="222" customFormat="1" ht="20.100000000000001" customHeight="1" x14ac:dyDescent="0.3">
      <c r="A54" s="237"/>
      <c r="B54" s="238"/>
      <c r="C54" s="239"/>
      <c r="D54" s="255"/>
      <c r="E54" s="254"/>
      <c r="F54" s="254"/>
      <c r="G54" s="254"/>
      <c r="H54" s="253"/>
      <c r="I54" s="388"/>
      <c r="J54" s="389"/>
      <c r="K54" s="240">
        <v>19</v>
      </c>
      <c r="L54" s="241"/>
      <c r="M54" s="390"/>
      <c r="N54" s="391"/>
      <c r="O54" s="392"/>
      <c r="P54" s="207"/>
      <c r="Q54" s="208">
        <f>IF(K54=$Q$3,K53,0)</f>
        <v>0</v>
      </c>
      <c r="R54" s="208">
        <f>IF(K54=$R$3,K53,0)</f>
        <v>0</v>
      </c>
      <c r="S54" s="207"/>
    </row>
    <row r="55" spans="1:19" s="222" customFormat="1" ht="20.100000000000001" customHeight="1" x14ac:dyDescent="0.3">
      <c r="A55" s="232">
        <f>A53+1</f>
        <v>24</v>
      </c>
      <c r="B55" s="233"/>
      <c r="C55" s="234"/>
      <c r="D55" s="258"/>
      <c r="E55" s="257"/>
      <c r="F55" s="257"/>
      <c r="G55" s="257"/>
      <c r="H55" s="256"/>
      <c r="I55" s="393"/>
      <c r="J55" s="394"/>
      <c r="K55" s="235">
        <f>IF(C56&gt;0,(((B55/C56)*I55)-((B55/C56)*I55*I56)),(B55*I55-(B55*I55*I56)))</f>
        <v>0</v>
      </c>
      <c r="L55" s="236"/>
      <c r="M55" s="390"/>
      <c r="N55" s="391"/>
      <c r="O55" s="392"/>
      <c r="P55" s="207"/>
      <c r="Q55" s="208"/>
      <c r="R55" s="208"/>
      <c r="S55" s="207"/>
    </row>
    <row r="56" spans="1:19" s="222" customFormat="1" ht="20.100000000000001" customHeight="1" x14ac:dyDescent="0.3">
      <c r="A56" s="237"/>
      <c r="B56" s="238"/>
      <c r="C56" s="239"/>
      <c r="D56" s="255"/>
      <c r="E56" s="254"/>
      <c r="F56" s="254"/>
      <c r="G56" s="254"/>
      <c r="H56" s="253"/>
      <c r="I56" s="388"/>
      <c r="J56" s="389"/>
      <c r="K56" s="240">
        <v>19</v>
      </c>
      <c r="L56" s="241"/>
      <c r="M56" s="390"/>
      <c r="N56" s="391"/>
      <c r="O56" s="392"/>
      <c r="P56" s="207"/>
      <c r="Q56" s="208">
        <f>IF(K56=$Q$3,K55,0)</f>
        <v>0</v>
      </c>
      <c r="R56" s="208">
        <f>IF(K56=$R$3,K55,0)</f>
        <v>0</v>
      </c>
      <c r="S56" s="207"/>
    </row>
    <row r="57" spans="1:19" s="222" customFormat="1" ht="20.100000000000001" customHeight="1" x14ac:dyDescent="0.3">
      <c r="A57" s="232">
        <f>A55+1</f>
        <v>25</v>
      </c>
      <c r="B57" s="233"/>
      <c r="C57" s="234"/>
      <c r="D57" s="258"/>
      <c r="E57" s="257"/>
      <c r="F57" s="257"/>
      <c r="G57" s="257"/>
      <c r="H57" s="256"/>
      <c r="I57" s="393"/>
      <c r="J57" s="394"/>
      <c r="K57" s="235">
        <f>IF(C58&gt;0,(((B57/C58)*I57)-((B57/C58)*I57*I58)),(B57*I57-(B57*I57*I58)))</f>
        <v>0</v>
      </c>
      <c r="L57" s="236"/>
      <c r="M57" s="390"/>
      <c r="N57" s="391"/>
      <c r="O57" s="392"/>
      <c r="P57" s="207"/>
      <c r="Q57" s="208"/>
      <c r="R57" s="208"/>
      <c r="S57" s="207"/>
    </row>
    <row r="58" spans="1:19" s="222" customFormat="1" ht="20.100000000000001" customHeight="1" x14ac:dyDescent="0.3">
      <c r="A58" s="237"/>
      <c r="B58" s="238"/>
      <c r="C58" s="239"/>
      <c r="D58" s="255"/>
      <c r="E58" s="254"/>
      <c r="F58" s="254"/>
      <c r="G58" s="254"/>
      <c r="H58" s="253"/>
      <c r="I58" s="388"/>
      <c r="J58" s="389"/>
      <c r="K58" s="240">
        <v>19</v>
      </c>
      <c r="L58" s="241"/>
      <c r="M58" s="390"/>
      <c r="N58" s="391"/>
      <c r="O58" s="392"/>
      <c r="P58" s="207"/>
      <c r="Q58" s="208">
        <f>IF(K58=$Q$3,K57,0)</f>
        <v>0</v>
      </c>
      <c r="R58" s="208">
        <f>IF(K58=$R$3,K57,0)</f>
        <v>0</v>
      </c>
      <c r="S58" s="207"/>
    </row>
    <row r="59" spans="1:19" s="222" customFormat="1" ht="20.100000000000001" customHeight="1" x14ac:dyDescent="0.3">
      <c r="A59" s="232">
        <f>A57+1</f>
        <v>26</v>
      </c>
      <c r="B59" s="233"/>
      <c r="C59" s="234"/>
      <c r="D59" s="258"/>
      <c r="E59" s="257"/>
      <c r="F59" s="257"/>
      <c r="G59" s="257"/>
      <c r="H59" s="256"/>
      <c r="I59" s="393"/>
      <c r="J59" s="394"/>
      <c r="K59" s="235">
        <f>IF(C60&gt;0,(((B59/C60)*I59)-((B59/C60)*I59*I60)),(B59*I59-(B59*I59*I60)))</f>
        <v>0</v>
      </c>
      <c r="L59" s="236"/>
      <c r="M59" s="390"/>
      <c r="N59" s="391"/>
      <c r="O59" s="392"/>
      <c r="P59" s="207"/>
      <c r="Q59" s="208"/>
      <c r="R59" s="208"/>
      <c r="S59" s="207"/>
    </row>
    <row r="60" spans="1:19" s="222" customFormat="1" ht="20.100000000000001" customHeight="1" x14ac:dyDescent="0.3">
      <c r="A60" s="237"/>
      <c r="B60" s="238"/>
      <c r="C60" s="239"/>
      <c r="D60" s="255"/>
      <c r="E60" s="254"/>
      <c r="F60" s="254"/>
      <c r="G60" s="254"/>
      <c r="H60" s="253"/>
      <c r="I60" s="388"/>
      <c r="J60" s="389"/>
      <c r="K60" s="240">
        <v>19</v>
      </c>
      <c r="L60" s="241"/>
      <c r="M60" s="390"/>
      <c r="N60" s="391"/>
      <c r="O60" s="392"/>
      <c r="P60" s="207"/>
      <c r="Q60" s="208">
        <f>IF(K60=$Q$3,K59,0)</f>
        <v>0</v>
      </c>
      <c r="R60" s="208">
        <f>IF(K60=$R$3,K59,0)</f>
        <v>0</v>
      </c>
      <c r="S60" s="207"/>
    </row>
    <row r="61" spans="1:19" s="222" customFormat="1" ht="20.100000000000001" customHeight="1" x14ac:dyDescent="0.3">
      <c r="A61" s="232">
        <f>A59+1</f>
        <v>27</v>
      </c>
      <c r="B61" s="233"/>
      <c r="C61" s="234"/>
      <c r="D61" s="258"/>
      <c r="E61" s="257"/>
      <c r="F61" s="257"/>
      <c r="G61" s="257"/>
      <c r="H61" s="256"/>
      <c r="I61" s="393"/>
      <c r="J61" s="394"/>
      <c r="K61" s="235">
        <f>IF(C62&gt;0,(((B61/C62)*I61)-((B61/C62)*I61*I62)),(B61*I61-(B61*I61*I62)))</f>
        <v>0</v>
      </c>
      <c r="L61" s="236"/>
      <c r="M61" s="390"/>
      <c r="N61" s="391"/>
      <c r="O61" s="392"/>
      <c r="P61" s="207"/>
      <c r="Q61" s="208"/>
      <c r="R61" s="208"/>
      <c r="S61" s="207"/>
    </row>
    <row r="62" spans="1:19" s="222" customFormat="1" ht="20.100000000000001" customHeight="1" x14ac:dyDescent="0.3">
      <c r="A62" s="237"/>
      <c r="B62" s="238"/>
      <c r="C62" s="239"/>
      <c r="D62" s="255"/>
      <c r="E62" s="254"/>
      <c r="F62" s="254"/>
      <c r="G62" s="254"/>
      <c r="H62" s="253"/>
      <c r="I62" s="388"/>
      <c r="J62" s="389"/>
      <c r="K62" s="240">
        <v>19</v>
      </c>
      <c r="L62" s="241"/>
      <c r="M62" s="390"/>
      <c r="N62" s="391"/>
      <c r="O62" s="392"/>
      <c r="P62" s="207"/>
      <c r="Q62" s="208">
        <f>IF(K62=$Q$3,K61,0)</f>
        <v>0</v>
      </c>
      <c r="R62" s="208">
        <f>IF(K62=$R$3,K61,0)</f>
        <v>0</v>
      </c>
      <c r="S62" s="207"/>
    </row>
    <row r="63" spans="1:19" s="222" customFormat="1" ht="20.100000000000001" customHeight="1" x14ac:dyDescent="0.3">
      <c r="A63" s="232">
        <f>A61+1</f>
        <v>28</v>
      </c>
      <c r="B63" s="233"/>
      <c r="C63" s="234"/>
      <c r="D63" s="258"/>
      <c r="E63" s="257"/>
      <c r="F63" s="257"/>
      <c r="G63" s="257"/>
      <c r="H63" s="256"/>
      <c r="I63" s="393"/>
      <c r="J63" s="394"/>
      <c r="K63" s="235">
        <f>IF(C64&gt;0,(((B63/C64)*I63)-((B63/C64)*I63*I64)),(B63*I63-(B63*I63*I64)))</f>
        <v>0</v>
      </c>
      <c r="L63" s="236"/>
      <c r="M63" s="390"/>
      <c r="N63" s="391"/>
      <c r="O63" s="392"/>
      <c r="P63" s="207"/>
      <c r="Q63" s="208"/>
      <c r="R63" s="208"/>
      <c r="S63" s="207"/>
    </row>
    <row r="64" spans="1:19" s="222" customFormat="1" ht="20.100000000000001" customHeight="1" x14ac:dyDescent="0.3">
      <c r="A64" s="237"/>
      <c r="B64" s="238"/>
      <c r="C64" s="239"/>
      <c r="D64" s="255"/>
      <c r="E64" s="254"/>
      <c r="F64" s="254"/>
      <c r="G64" s="254"/>
      <c r="H64" s="253"/>
      <c r="I64" s="388"/>
      <c r="J64" s="389"/>
      <c r="K64" s="240">
        <v>19</v>
      </c>
      <c r="L64" s="241"/>
      <c r="M64" s="390"/>
      <c r="N64" s="391"/>
      <c r="O64" s="392"/>
      <c r="P64" s="207"/>
      <c r="Q64" s="208">
        <f>IF(K64=$Q$3,K63,0)</f>
        <v>0</v>
      </c>
      <c r="R64" s="208">
        <f>IF(K64=$R$3,K63,0)</f>
        <v>0</v>
      </c>
      <c r="S64" s="207"/>
    </row>
    <row r="65" spans="1:19" s="222" customFormat="1" ht="20.100000000000001" customHeight="1" x14ac:dyDescent="0.3">
      <c r="A65" s="232">
        <f>A63+1</f>
        <v>29</v>
      </c>
      <c r="B65" s="233"/>
      <c r="C65" s="234"/>
      <c r="D65" s="258"/>
      <c r="E65" s="257"/>
      <c r="F65" s="257"/>
      <c r="G65" s="257"/>
      <c r="H65" s="256"/>
      <c r="I65" s="393"/>
      <c r="J65" s="394"/>
      <c r="K65" s="235">
        <f>IF(C66&gt;0,(((B65/C66)*I65)-((B65/C66)*I65*I66)),(B65*I65-(B65*I65*I66)))</f>
        <v>0</v>
      </c>
      <c r="L65" s="236"/>
      <c r="M65" s="390"/>
      <c r="N65" s="391"/>
      <c r="O65" s="392"/>
      <c r="P65" s="207"/>
      <c r="Q65" s="208"/>
      <c r="R65" s="208"/>
      <c r="S65" s="207"/>
    </row>
    <row r="66" spans="1:19" s="222" customFormat="1" ht="20.100000000000001" customHeight="1" x14ac:dyDescent="0.3">
      <c r="A66" s="237"/>
      <c r="B66" s="238"/>
      <c r="C66" s="239"/>
      <c r="D66" s="255"/>
      <c r="E66" s="254"/>
      <c r="F66" s="254"/>
      <c r="G66" s="254"/>
      <c r="H66" s="253"/>
      <c r="I66" s="388"/>
      <c r="J66" s="389"/>
      <c r="K66" s="240">
        <v>19</v>
      </c>
      <c r="L66" s="241"/>
      <c r="M66" s="390"/>
      <c r="N66" s="391"/>
      <c r="O66" s="392"/>
      <c r="P66" s="207"/>
      <c r="Q66" s="208">
        <f>IF(K66=$Q$3,K65,0)</f>
        <v>0</v>
      </c>
      <c r="R66" s="208">
        <f>IF(K66=$R$3,K65,0)</f>
        <v>0</v>
      </c>
      <c r="S66" s="207"/>
    </row>
    <row r="67" spans="1:19" s="222" customFormat="1" ht="20.100000000000001" customHeight="1" x14ac:dyDescent="0.3">
      <c r="A67" s="232">
        <f>A65+1</f>
        <v>30</v>
      </c>
      <c r="B67" s="233"/>
      <c r="C67" s="234"/>
      <c r="D67" s="258"/>
      <c r="E67" s="257"/>
      <c r="F67" s="257"/>
      <c r="G67" s="257"/>
      <c r="H67" s="256"/>
      <c r="I67" s="393"/>
      <c r="J67" s="394"/>
      <c r="K67" s="235">
        <f>IF(C68&gt;0,(((B67/C68)*I67)-((B67/C68)*I67*I68)),(B67*I67-(B67*I67*I68)))</f>
        <v>0</v>
      </c>
      <c r="L67" s="236"/>
      <c r="M67" s="390"/>
      <c r="N67" s="391"/>
      <c r="O67" s="392"/>
      <c r="P67" s="207"/>
      <c r="Q67" s="208"/>
      <c r="R67" s="208"/>
      <c r="S67" s="207"/>
    </row>
    <row r="68" spans="1:19" s="222" customFormat="1" ht="20.100000000000001" customHeight="1" x14ac:dyDescent="0.3">
      <c r="A68" s="237"/>
      <c r="B68" s="238"/>
      <c r="C68" s="239"/>
      <c r="D68" s="255"/>
      <c r="E68" s="254"/>
      <c r="F68" s="254"/>
      <c r="G68" s="254"/>
      <c r="H68" s="253"/>
      <c r="I68" s="388"/>
      <c r="J68" s="389"/>
      <c r="K68" s="240">
        <v>19</v>
      </c>
      <c r="L68" s="241"/>
      <c r="M68" s="390"/>
      <c r="N68" s="391"/>
      <c r="O68" s="392"/>
      <c r="P68" s="207"/>
      <c r="Q68" s="208">
        <f>IF(K68=$Q$3,K67,0)</f>
        <v>0</v>
      </c>
      <c r="R68" s="208">
        <f>IF(K68=$R$3,K67,0)</f>
        <v>0</v>
      </c>
      <c r="S68" s="207"/>
    </row>
    <row r="69" spans="1:19" s="222" customFormat="1" ht="20.100000000000001" customHeight="1" x14ac:dyDescent="0.3">
      <c r="A69" s="232">
        <f>A67+1</f>
        <v>31</v>
      </c>
      <c r="B69" s="233"/>
      <c r="C69" s="234"/>
      <c r="D69" s="258"/>
      <c r="E69" s="257"/>
      <c r="F69" s="257"/>
      <c r="G69" s="257"/>
      <c r="H69" s="256"/>
      <c r="I69" s="393"/>
      <c r="J69" s="394"/>
      <c r="K69" s="235">
        <f>IF(C70&gt;0,(((B69/C70)*I69)-((B69/C70)*I69*I70)),(B69*I69-(B69*I69*I70)))</f>
        <v>0</v>
      </c>
      <c r="L69" s="236"/>
      <c r="M69" s="390"/>
      <c r="N69" s="391"/>
      <c r="O69" s="392"/>
      <c r="P69" s="207"/>
      <c r="Q69" s="208"/>
      <c r="R69" s="208"/>
      <c r="S69" s="207"/>
    </row>
    <row r="70" spans="1:19" s="222" customFormat="1" ht="20.100000000000001" customHeight="1" x14ac:dyDescent="0.3">
      <c r="A70" s="237"/>
      <c r="B70" s="238"/>
      <c r="C70" s="239"/>
      <c r="D70" s="255"/>
      <c r="E70" s="254"/>
      <c r="F70" s="254"/>
      <c r="G70" s="254"/>
      <c r="H70" s="253"/>
      <c r="I70" s="388"/>
      <c r="J70" s="389"/>
      <c r="K70" s="240">
        <v>19</v>
      </c>
      <c r="L70" s="241"/>
      <c r="M70" s="390"/>
      <c r="N70" s="391"/>
      <c r="O70" s="392"/>
      <c r="P70" s="207"/>
      <c r="Q70" s="208">
        <f>IF(K70=$Q$3,K69,0)</f>
        <v>0</v>
      </c>
      <c r="R70" s="208">
        <f>IF(K70=$R$3,K69,0)</f>
        <v>0</v>
      </c>
      <c r="S70" s="207"/>
    </row>
    <row r="71" spans="1:19" s="222" customFormat="1" ht="20.100000000000001" customHeight="1" x14ac:dyDescent="0.3">
      <c r="A71" s="232">
        <f>A69+1</f>
        <v>32</v>
      </c>
      <c r="B71" s="233"/>
      <c r="C71" s="234"/>
      <c r="D71" s="258"/>
      <c r="E71" s="257"/>
      <c r="F71" s="257"/>
      <c r="G71" s="257"/>
      <c r="H71" s="256"/>
      <c r="I71" s="393"/>
      <c r="J71" s="394"/>
      <c r="K71" s="235">
        <f>IF(C72&gt;0,(((B71/C72)*I71)-((B71/C72)*I71*I72)),(B71*I71-(B71*I71*I72)))</f>
        <v>0</v>
      </c>
      <c r="L71" s="236"/>
      <c r="M71" s="390"/>
      <c r="N71" s="391"/>
      <c r="O71" s="392"/>
      <c r="P71" s="207"/>
      <c r="Q71" s="208"/>
      <c r="R71" s="208"/>
      <c r="S71" s="207"/>
    </row>
    <row r="72" spans="1:19" s="222" customFormat="1" ht="20.100000000000001" customHeight="1" x14ac:dyDescent="0.3">
      <c r="A72" s="237"/>
      <c r="B72" s="238"/>
      <c r="C72" s="239"/>
      <c r="D72" s="255"/>
      <c r="E72" s="254"/>
      <c r="F72" s="254"/>
      <c r="G72" s="254"/>
      <c r="H72" s="253"/>
      <c r="I72" s="388"/>
      <c r="J72" s="389"/>
      <c r="K72" s="240">
        <v>19</v>
      </c>
      <c r="L72" s="241"/>
      <c r="M72" s="390"/>
      <c r="N72" s="391"/>
      <c r="O72" s="392"/>
      <c r="P72" s="207"/>
      <c r="Q72" s="208">
        <f>IF(K72=$Q$3,K71,0)</f>
        <v>0</v>
      </c>
      <c r="R72" s="208">
        <f>IF(K72=$R$3,K71,0)</f>
        <v>0</v>
      </c>
      <c r="S72" s="207"/>
    </row>
    <row r="73" spans="1:19" s="222" customFormat="1" ht="20.100000000000001" customHeight="1" x14ac:dyDescent="0.3">
      <c r="A73" s="232">
        <f>A71+1</f>
        <v>33</v>
      </c>
      <c r="B73" s="233"/>
      <c r="C73" s="234"/>
      <c r="D73" s="258"/>
      <c r="E73" s="257"/>
      <c r="F73" s="257"/>
      <c r="G73" s="257"/>
      <c r="H73" s="256"/>
      <c r="I73" s="393"/>
      <c r="J73" s="394"/>
      <c r="K73" s="235">
        <f>IF(C74&gt;0,(((B73/C74)*I73)-((B73/C74)*I73*I74)),(B73*I73-(B73*I73*I74)))</f>
        <v>0</v>
      </c>
      <c r="L73" s="236"/>
      <c r="M73" s="390"/>
      <c r="N73" s="391"/>
      <c r="O73" s="392"/>
      <c r="P73" s="207"/>
      <c r="Q73" s="208"/>
      <c r="R73" s="208"/>
      <c r="S73" s="207"/>
    </row>
    <row r="74" spans="1:19" s="222" customFormat="1" ht="20.100000000000001" customHeight="1" x14ac:dyDescent="0.3">
      <c r="A74" s="237"/>
      <c r="B74" s="238"/>
      <c r="C74" s="239"/>
      <c r="D74" s="255"/>
      <c r="E74" s="254"/>
      <c r="F74" s="254"/>
      <c r="G74" s="254"/>
      <c r="H74" s="253"/>
      <c r="I74" s="388"/>
      <c r="J74" s="389"/>
      <c r="K74" s="240">
        <v>19</v>
      </c>
      <c r="L74" s="241"/>
      <c r="M74" s="390"/>
      <c r="N74" s="391"/>
      <c r="O74" s="392"/>
      <c r="P74" s="207"/>
      <c r="Q74" s="208">
        <f>IF(K74=$Q$3,K73,0)</f>
        <v>0</v>
      </c>
      <c r="R74" s="208">
        <f>IF(K74=$R$3,K73,0)</f>
        <v>0</v>
      </c>
      <c r="S74" s="207"/>
    </row>
    <row r="75" spans="1:19" s="222" customFormat="1" ht="20.100000000000001" customHeight="1" x14ac:dyDescent="0.3">
      <c r="A75" s="232">
        <f>A73+1</f>
        <v>34</v>
      </c>
      <c r="B75" s="233"/>
      <c r="C75" s="234"/>
      <c r="D75" s="258"/>
      <c r="E75" s="257"/>
      <c r="F75" s="257"/>
      <c r="G75" s="257"/>
      <c r="H75" s="256"/>
      <c r="I75" s="393"/>
      <c r="J75" s="394"/>
      <c r="K75" s="235">
        <f>IF(C76&gt;0,(((B75/C76)*I75)-((B75/C76)*I75*I76)),(B75*I75-(B75*I75*I76)))</f>
        <v>0</v>
      </c>
      <c r="L75" s="236"/>
      <c r="M75" s="390"/>
      <c r="N75" s="391"/>
      <c r="O75" s="392"/>
      <c r="P75" s="207"/>
      <c r="Q75" s="208"/>
      <c r="R75" s="208"/>
      <c r="S75" s="207"/>
    </row>
    <row r="76" spans="1:19" s="222" customFormat="1" ht="20.100000000000001" customHeight="1" x14ac:dyDescent="0.3">
      <c r="A76" s="237"/>
      <c r="B76" s="238"/>
      <c r="C76" s="239"/>
      <c r="D76" s="255"/>
      <c r="E76" s="254"/>
      <c r="F76" s="254"/>
      <c r="G76" s="254"/>
      <c r="H76" s="253"/>
      <c r="I76" s="388"/>
      <c r="J76" s="389"/>
      <c r="K76" s="240">
        <v>19</v>
      </c>
      <c r="L76" s="241"/>
      <c r="M76" s="390"/>
      <c r="N76" s="391"/>
      <c r="O76" s="392"/>
      <c r="P76" s="207"/>
      <c r="Q76" s="208">
        <f>IF(K76=$Q$3,K75,0)</f>
        <v>0</v>
      </c>
      <c r="R76" s="208">
        <f>IF(K76=$R$3,K75,0)</f>
        <v>0</v>
      </c>
      <c r="S76" s="207"/>
    </row>
    <row r="77" spans="1:19" s="222" customFormat="1" ht="20.100000000000001" customHeight="1" x14ac:dyDescent="0.3">
      <c r="A77" s="232">
        <f>A75+1</f>
        <v>35</v>
      </c>
      <c r="B77" s="233"/>
      <c r="C77" s="234"/>
      <c r="D77" s="258"/>
      <c r="E77" s="257"/>
      <c r="F77" s="257"/>
      <c r="G77" s="257"/>
      <c r="H77" s="256"/>
      <c r="I77" s="393"/>
      <c r="J77" s="394"/>
      <c r="K77" s="235">
        <f>IF(C78&gt;0,(((B77/C78)*I77)-((B77/C78)*I77*I78)),(B77*I77-(B77*I77*I78)))</f>
        <v>0</v>
      </c>
      <c r="L77" s="236"/>
      <c r="M77" s="390"/>
      <c r="N77" s="391"/>
      <c r="O77" s="392"/>
      <c r="P77" s="207"/>
      <c r="Q77" s="208"/>
      <c r="R77" s="208"/>
      <c r="S77" s="207"/>
    </row>
    <row r="78" spans="1:19" s="222" customFormat="1" ht="20.100000000000001" customHeight="1" x14ac:dyDescent="0.3">
      <c r="A78" s="237"/>
      <c r="B78" s="238"/>
      <c r="C78" s="239"/>
      <c r="D78" s="255"/>
      <c r="E78" s="254"/>
      <c r="F78" s="254"/>
      <c r="G78" s="254"/>
      <c r="H78" s="253"/>
      <c r="I78" s="388"/>
      <c r="J78" s="389"/>
      <c r="K78" s="240">
        <v>19</v>
      </c>
      <c r="L78" s="241"/>
      <c r="M78" s="390"/>
      <c r="N78" s="391"/>
      <c r="O78" s="392"/>
      <c r="P78" s="207"/>
      <c r="Q78" s="208">
        <f>IF(K78=$Q$3,K77,0)</f>
        <v>0</v>
      </c>
      <c r="R78" s="208">
        <f>IF(K78=$R$3,K77,0)</f>
        <v>0</v>
      </c>
      <c r="S78" s="207"/>
    </row>
    <row r="79" spans="1:19" s="222" customFormat="1" ht="20.100000000000001" customHeight="1" x14ac:dyDescent="0.3">
      <c r="A79" s="232">
        <f>A77+1</f>
        <v>36</v>
      </c>
      <c r="B79" s="233"/>
      <c r="C79" s="234"/>
      <c r="D79" s="258"/>
      <c r="E79" s="257"/>
      <c r="F79" s="257"/>
      <c r="G79" s="257"/>
      <c r="H79" s="256"/>
      <c r="I79" s="393"/>
      <c r="J79" s="394"/>
      <c r="K79" s="235">
        <f>IF(C80&gt;0,(((B79/C80)*I79)-((B79/C80)*I79*I80)),(B79*I79-(B79*I79*I80)))</f>
        <v>0</v>
      </c>
      <c r="L79" s="242"/>
      <c r="M79" s="390"/>
      <c r="N79" s="391"/>
      <c r="O79" s="392"/>
      <c r="P79" s="207"/>
      <c r="Q79" s="208"/>
      <c r="R79" s="208"/>
      <c r="S79" s="207"/>
    </row>
    <row r="80" spans="1:19" s="222" customFormat="1" ht="20.100000000000001" customHeight="1" x14ac:dyDescent="0.3">
      <c r="A80" s="237"/>
      <c r="B80" s="238"/>
      <c r="C80" s="239"/>
      <c r="D80" s="255"/>
      <c r="E80" s="254"/>
      <c r="F80" s="254"/>
      <c r="G80" s="254"/>
      <c r="H80" s="253"/>
      <c r="I80" s="388"/>
      <c r="J80" s="389"/>
      <c r="K80" s="240">
        <v>19</v>
      </c>
      <c r="L80" s="241"/>
      <c r="M80" s="390"/>
      <c r="N80" s="391"/>
      <c r="O80" s="392"/>
      <c r="P80" s="207"/>
      <c r="Q80" s="208">
        <f>IF(K80=$Q$3,K79,0)</f>
        <v>0</v>
      </c>
      <c r="R80" s="208">
        <f>IF(K80=$R$3,K79,0)</f>
        <v>0</v>
      </c>
      <c r="S80" s="207"/>
    </row>
    <row r="81" spans="1:19" s="243" customFormat="1" ht="20.100000000000001" customHeight="1" x14ac:dyDescent="0.3">
      <c r="A81" s="232">
        <f>A79+1</f>
        <v>37</v>
      </c>
      <c r="B81" s="233"/>
      <c r="C81" s="234"/>
      <c r="D81" s="258"/>
      <c r="E81" s="257"/>
      <c r="F81" s="257"/>
      <c r="G81" s="257"/>
      <c r="H81" s="256"/>
      <c r="I81" s="406"/>
      <c r="J81" s="394"/>
      <c r="K81" s="235">
        <f>IF(C82&gt;0,(((B81/C82)*I81)-((B81/C82)*I81*I82)),(B81*I81-(B81*I81*I82)))</f>
        <v>0</v>
      </c>
      <c r="L81" s="242"/>
      <c r="M81" s="403"/>
      <c r="N81" s="404"/>
      <c r="O81" s="405"/>
      <c r="Q81" s="208"/>
      <c r="R81" s="208"/>
    </row>
    <row r="82" spans="1:19" s="244" customFormat="1" ht="20.100000000000001" customHeight="1" x14ac:dyDescent="0.3">
      <c r="A82" s="237"/>
      <c r="B82" s="238"/>
      <c r="C82" s="239"/>
      <c r="D82" s="255"/>
      <c r="E82" s="254"/>
      <c r="F82" s="254"/>
      <c r="G82" s="254"/>
      <c r="H82" s="253"/>
      <c r="I82" s="388"/>
      <c r="J82" s="389"/>
      <c r="K82" s="240">
        <v>19</v>
      </c>
      <c r="L82" s="241"/>
      <c r="M82" s="409"/>
      <c r="N82" s="410"/>
      <c r="O82" s="411"/>
      <c r="Q82" s="208">
        <f>IF(K82=$Q$3,K81,0)</f>
        <v>0</v>
      </c>
      <c r="R82" s="208">
        <f>IF(K82=$R$3,K81,0)</f>
        <v>0</v>
      </c>
    </row>
    <row r="83" spans="1:19" s="222" customFormat="1" ht="20.100000000000001" customHeight="1" x14ac:dyDescent="0.3">
      <c r="A83" s="232">
        <f>A81+1</f>
        <v>38</v>
      </c>
      <c r="B83" s="233"/>
      <c r="C83" s="234"/>
      <c r="D83" s="261"/>
      <c r="E83" s="260"/>
      <c r="F83" s="260"/>
      <c r="G83" s="260"/>
      <c r="H83" s="259"/>
      <c r="I83" s="407"/>
      <c r="J83" s="408"/>
      <c r="K83" s="235">
        <f>IF(C84&gt;0,(((B83/C84)*I83)-((B83/C84)*I83*I84)),(B83*I83-(B83*I83*I84)))</f>
        <v>0</v>
      </c>
      <c r="L83" s="236"/>
      <c r="M83" s="390"/>
      <c r="N83" s="391"/>
      <c r="O83" s="392"/>
      <c r="P83" s="207"/>
      <c r="Q83" s="208"/>
      <c r="R83" s="208"/>
      <c r="S83" s="207"/>
    </row>
    <row r="84" spans="1:19" s="222" customFormat="1" ht="20.100000000000001" customHeight="1" x14ac:dyDescent="0.3">
      <c r="A84" s="237"/>
      <c r="B84" s="238"/>
      <c r="C84" s="239"/>
      <c r="D84" s="255"/>
      <c r="E84" s="254"/>
      <c r="F84" s="254"/>
      <c r="G84" s="254"/>
      <c r="H84" s="253"/>
      <c r="I84" s="388"/>
      <c r="J84" s="389"/>
      <c r="K84" s="240">
        <v>19</v>
      </c>
      <c r="L84" s="241"/>
      <c r="M84" s="390"/>
      <c r="N84" s="391"/>
      <c r="O84" s="392"/>
      <c r="P84" s="207"/>
      <c r="Q84" s="208">
        <f>IF(K84=$Q$3,K83,0)</f>
        <v>0</v>
      </c>
      <c r="R84" s="208">
        <f>IF(K84=$R$3,K83,0)</f>
        <v>0</v>
      </c>
      <c r="S84" s="207"/>
    </row>
    <row r="85" spans="1:19" s="222" customFormat="1" ht="20.100000000000001" customHeight="1" x14ac:dyDescent="0.3">
      <c r="A85" s="232">
        <f>A83+1</f>
        <v>39</v>
      </c>
      <c r="B85" s="233"/>
      <c r="C85" s="234"/>
      <c r="D85" s="258"/>
      <c r="E85" s="257"/>
      <c r="F85" s="257"/>
      <c r="G85" s="257"/>
      <c r="H85" s="256"/>
      <c r="I85" s="393"/>
      <c r="J85" s="394"/>
      <c r="K85" s="235">
        <f>IF(C86&gt;0,(((B85/C86)*I85)-((B85/C86)*I85*I86)),(B85*I85-(B85*I85*I86)))</f>
        <v>0</v>
      </c>
      <c r="L85" s="236"/>
      <c r="M85" s="390"/>
      <c r="N85" s="391"/>
      <c r="O85" s="392"/>
      <c r="P85" s="207"/>
      <c r="Q85" s="208"/>
      <c r="R85" s="208"/>
      <c r="S85" s="207"/>
    </row>
    <row r="86" spans="1:19" s="222" customFormat="1" ht="20.100000000000001" customHeight="1" x14ac:dyDescent="0.3">
      <c r="A86" s="237"/>
      <c r="B86" s="238"/>
      <c r="C86" s="239"/>
      <c r="D86" s="255"/>
      <c r="E86" s="254"/>
      <c r="F86" s="254"/>
      <c r="G86" s="254"/>
      <c r="H86" s="253"/>
      <c r="I86" s="388"/>
      <c r="J86" s="389"/>
      <c r="K86" s="240">
        <v>19</v>
      </c>
      <c r="L86" s="241"/>
      <c r="M86" s="390"/>
      <c r="N86" s="391"/>
      <c r="O86" s="392"/>
      <c r="P86" s="207"/>
      <c r="Q86" s="208">
        <f>IF(K86=$Q$3,K85,0)</f>
        <v>0</v>
      </c>
      <c r="R86" s="208">
        <f>IF(K86=$R$3,K85,0)</f>
        <v>0</v>
      </c>
      <c r="S86" s="207"/>
    </row>
    <row r="87" spans="1:19" s="222" customFormat="1" ht="20.100000000000001" customHeight="1" x14ac:dyDescent="0.3">
      <c r="A87" s="232">
        <f>A85+1</f>
        <v>40</v>
      </c>
      <c r="B87" s="233"/>
      <c r="C87" s="234"/>
      <c r="D87" s="258"/>
      <c r="E87" s="257"/>
      <c r="F87" s="257"/>
      <c r="G87" s="257"/>
      <c r="H87" s="256"/>
      <c r="I87" s="393"/>
      <c r="J87" s="394"/>
      <c r="K87" s="235">
        <f>IF(C88&gt;0,(((B87/C88)*I87)-((B87/C88)*I87*I88)),(B87*I87-(B87*I87*I88)))</f>
        <v>0</v>
      </c>
      <c r="L87" s="236"/>
      <c r="M87" s="390"/>
      <c r="N87" s="391"/>
      <c r="O87" s="392"/>
      <c r="P87" s="207"/>
      <c r="Q87" s="208"/>
      <c r="R87" s="208"/>
      <c r="S87" s="207"/>
    </row>
    <row r="88" spans="1:19" s="222" customFormat="1" ht="20.100000000000001" customHeight="1" x14ac:dyDescent="0.3">
      <c r="A88" s="237"/>
      <c r="B88" s="238"/>
      <c r="C88" s="239"/>
      <c r="D88" s="255"/>
      <c r="E88" s="254"/>
      <c r="F88" s="254"/>
      <c r="G88" s="254"/>
      <c r="H88" s="253"/>
      <c r="I88" s="388"/>
      <c r="J88" s="389"/>
      <c r="K88" s="240">
        <v>19</v>
      </c>
      <c r="L88" s="241"/>
      <c r="M88" s="390"/>
      <c r="N88" s="391"/>
      <c r="O88" s="392"/>
      <c r="P88" s="207"/>
      <c r="Q88" s="208">
        <f>IF(K88=$Q$3,K87,0)</f>
        <v>0</v>
      </c>
      <c r="R88" s="208">
        <f>IF(K88=$R$3,K87,0)</f>
        <v>0</v>
      </c>
      <c r="S88" s="207"/>
    </row>
    <row r="89" spans="1:19" s="222" customFormat="1" ht="20.100000000000001" customHeight="1" x14ac:dyDescent="0.3">
      <c r="A89" s="232">
        <f>A87+1</f>
        <v>41</v>
      </c>
      <c r="B89" s="233"/>
      <c r="C89" s="234"/>
      <c r="D89" s="258"/>
      <c r="E89" s="257"/>
      <c r="F89" s="257"/>
      <c r="G89" s="257"/>
      <c r="H89" s="256"/>
      <c r="I89" s="393"/>
      <c r="J89" s="394"/>
      <c r="K89" s="235">
        <f>IF(C90&gt;0,(((B89/C90)*I89)-((B89/C90)*I89*I90)),(B89*I89-(B89*I89*I90)))</f>
        <v>0</v>
      </c>
      <c r="L89" s="236"/>
      <c r="M89" s="390"/>
      <c r="N89" s="391"/>
      <c r="O89" s="392"/>
      <c r="P89" s="207"/>
      <c r="Q89" s="208"/>
      <c r="R89" s="208"/>
      <c r="S89" s="207"/>
    </row>
    <row r="90" spans="1:19" s="222" customFormat="1" ht="20.100000000000001" customHeight="1" x14ac:dyDescent="0.3">
      <c r="A90" s="237"/>
      <c r="B90" s="238"/>
      <c r="C90" s="239"/>
      <c r="D90" s="255"/>
      <c r="E90" s="254"/>
      <c r="F90" s="254"/>
      <c r="G90" s="254"/>
      <c r="H90" s="253"/>
      <c r="I90" s="388"/>
      <c r="J90" s="389"/>
      <c r="K90" s="240">
        <v>19</v>
      </c>
      <c r="L90" s="241"/>
      <c r="M90" s="390"/>
      <c r="N90" s="391"/>
      <c r="O90" s="392"/>
      <c r="P90" s="207"/>
      <c r="Q90" s="208">
        <f>IF(K90=$Q$3,K89,0)</f>
        <v>0</v>
      </c>
      <c r="R90" s="208">
        <f>IF(K90=$R$3,K89,0)</f>
        <v>0</v>
      </c>
      <c r="S90" s="207"/>
    </row>
    <row r="91" spans="1:19" s="222" customFormat="1" ht="20.100000000000001" customHeight="1" x14ac:dyDescent="0.3">
      <c r="A91" s="232">
        <f>A89+1</f>
        <v>42</v>
      </c>
      <c r="B91" s="233"/>
      <c r="C91" s="234"/>
      <c r="D91" s="258"/>
      <c r="E91" s="257"/>
      <c r="F91" s="257"/>
      <c r="G91" s="257"/>
      <c r="H91" s="256"/>
      <c r="I91" s="393"/>
      <c r="J91" s="394"/>
      <c r="K91" s="235">
        <f>IF(C92&gt;0,(((B91/C92)*I91)-((B91/C92)*I91*I92)),(B91*I91-(B91*I91*I92)))</f>
        <v>0</v>
      </c>
      <c r="L91" s="236"/>
      <c r="M91" s="390"/>
      <c r="N91" s="391"/>
      <c r="O91" s="392"/>
      <c r="P91" s="207"/>
      <c r="Q91" s="208"/>
      <c r="R91" s="208"/>
      <c r="S91" s="207"/>
    </row>
    <row r="92" spans="1:19" s="222" customFormat="1" ht="20.100000000000001" customHeight="1" x14ac:dyDescent="0.3">
      <c r="A92" s="237"/>
      <c r="B92" s="238"/>
      <c r="C92" s="239"/>
      <c r="D92" s="255"/>
      <c r="E92" s="254"/>
      <c r="F92" s="254"/>
      <c r="G92" s="254"/>
      <c r="H92" s="253"/>
      <c r="I92" s="388"/>
      <c r="J92" s="389"/>
      <c r="K92" s="240">
        <v>19</v>
      </c>
      <c r="L92" s="241"/>
      <c r="M92" s="390"/>
      <c r="N92" s="391"/>
      <c r="O92" s="392"/>
      <c r="P92" s="207"/>
      <c r="Q92" s="208">
        <f>IF(K92=$Q$3,K91,0)</f>
        <v>0</v>
      </c>
      <c r="R92" s="208">
        <f>IF(K92=$R$3,K91,0)</f>
        <v>0</v>
      </c>
      <c r="S92" s="207"/>
    </row>
    <row r="93" spans="1:19" s="222" customFormat="1" ht="20.100000000000001" customHeight="1" x14ac:dyDescent="0.3">
      <c r="A93" s="232">
        <f>A91+1</f>
        <v>43</v>
      </c>
      <c r="B93" s="233"/>
      <c r="C93" s="234"/>
      <c r="D93" s="258"/>
      <c r="E93" s="257"/>
      <c r="F93" s="257"/>
      <c r="G93" s="257"/>
      <c r="H93" s="256"/>
      <c r="I93" s="393"/>
      <c r="J93" s="394"/>
      <c r="K93" s="235">
        <f>IF(C94&gt;0,(((B93/C94)*I93)-((B93/C94)*I93*I94)),(B93*I93-(B93*I93*I94)))</f>
        <v>0</v>
      </c>
      <c r="L93" s="236"/>
      <c r="M93" s="390"/>
      <c r="N93" s="391"/>
      <c r="O93" s="392"/>
      <c r="P93" s="207"/>
      <c r="Q93" s="208"/>
      <c r="R93" s="208"/>
      <c r="S93" s="207"/>
    </row>
    <row r="94" spans="1:19" s="222" customFormat="1" ht="20.100000000000001" customHeight="1" x14ac:dyDescent="0.3">
      <c r="A94" s="237"/>
      <c r="B94" s="238"/>
      <c r="C94" s="239"/>
      <c r="D94" s="255"/>
      <c r="E94" s="254"/>
      <c r="F94" s="254"/>
      <c r="G94" s="254"/>
      <c r="H94" s="253"/>
      <c r="I94" s="388"/>
      <c r="J94" s="389"/>
      <c r="K94" s="240">
        <v>19</v>
      </c>
      <c r="L94" s="241"/>
      <c r="M94" s="390"/>
      <c r="N94" s="391"/>
      <c r="O94" s="392"/>
      <c r="P94" s="207"/>
      <c r="Q94" s="208">
        <f>IF(K94=$Q$3,K93,0)</f>
        <v>0</v>
      </c>
      <c r="R94" s="208">
        <f>IF(K94=$R$3,K93,0)</f>
        <v>0</v>
      </c>
      <c r="S94" s="207"/>
    </row>
    <row r="95" spans="1:19" s="222" customFormat="1" ht="20.100000000000001" customHeight="1" x14ac:dyDescent="0.3">
      <c r="A95" s="232">
        <f>A93+1</f>
        <v>44</v>
      </c>
      <c r="B95" s="233"/>
      <c r="C95" s="234"/>
      <c r="D95" s="258"/>
      <c r="E95" s="257"/>
      <c r="F95" s="257"/>
      <c r="G95" s="257"/>
      <c r="H95" s="256"/>
      <c r="I95" s="393"/>
      <c r="J95" s="394"/>
      <c r="K95" s="235">
        <f>IF(C96&gt;0,(((B95/C96)*I95)-((B95/C96)*I95*I96)),(B95*I95-(B95*I95*I96)))</f>
        <v>0</v>
      </c>
      <c r="L95" s="236"/>
      <c r="M95" s="390"/>
      <c r="N95" s="391"/>
      <c r="O95" s="392"/>
      <c r="P95" s="207"/>
      <c r="Q95" s="208"/>
      <c r="R95" s="208"/>
      <c r="S95" s="207"/>
    </row>
    <row r="96" spans="1:19" s="222" customFormat="1" ht="20.100000000000001" customHeight="1" x14ac:dyDescent="0.3">
      <c r="A96" s="237"/>
      <c r="B96" s="238"/>
      <c r="C96" s="239"/>
      <c r="D96" s="255"/>
      <c r="E96" s="254"/>
      <c r="F96" s="254"/>
      <c r="G96" s="254"/>
      <c r="H96" s="253"/>
      <c r="I96" s="388"/>
      <c r="J96" s="389"/>
      <c r="K96" s="240">
        <v>19</v>
      </c>
      <c r="L96" s="241"/>
      <c r="M96" s="390"/>
      <c r="N96" s="391"/>
      <c r="O96" s="392"/>
      <c r="P96" s="207"/>
      <c r="Q96" s="208">
        <f>IF(K96=$Q$3,K95,0)</f>
        <v>0</v>
      </c>
      <c r="R96" s="208">
        <f>IF(K96=$R$3,K95,0)</f>
        <v>0</v>
      </c>
      <c r="S96" s="207"/>
    </row>
    <row r="97" spans="1:19" s="222" customFormat="1" ht="20.100000000000001" customHeight="1" x14ac:dyDescent="0.3">
      <c r="A97" s="232">
        <f>A95+1</f>
        <v>45</v>
      </c>
      <c r="B97" s="233"/>
      <c r="C97" s="234"/>
      <c r="D97" s="258"/>
      <c r="E97" s="257"/>
      <c r="F97" s="257"/>
      <c r="G97" s="257"/>
      <c r="H97" s="256"/>
      <c r="I97" s="393"/>
      <c r="J97" s="394"/>
      <c r="K97" s="235">
        <f>IF(C98&gt;0,(((B97/C98)*I97)-((B97/C98)*I97*I98)),(B97*I97-(B97*I97*I98)))</f>
        <v>0</v>
      </c>
      <c r="L97" s="236"/>
      <c r="M97" s="390"/>
      <c r="N97" s="391"/>
      <c r="O97" s="392"/>
      <c r="P97" s="207"/>
      <c r="Q97" s="208"/>
      <c r="R97" s="208"/>
      <c r="S97" s="207"/>
    </row>
    <row r="98" spans="1:19" s="222" customFormat="1" ht="20.100000000000001" customHeight="1" x14ac:dyDescent="0.3">
      <c r="A98" s="237"/>
      <c r="B98" s="238"/>
      <c r="C98" s="239"/>
      <c r="D98" s="255"/>
      <c r="E98" s="254"/>
      <c r="F98" s="254"/>
      <c r="G98" s="254"/>
      <c r="H98" s="253"/>
      <c r="I98" s="388"/>
      <c r="J98" s="389"/>
      <c r="K98" s="240">
        <v>19</v>
      </c>
      <c r="L98" s="241"/>
      <c r="M98" s="390"/>
      <c r="N98" s="391"/>
      <c r="O98" s="392"/>
      <c r="P98" s="207"/>
      <c r="Q98" s="208">
        <f>IF(K98=$Q$3,K97,0)</f>
        <v>0</v>
      </c>
      <c r="R98" s="208">
        <f>IF(K98=$R$3,K97,0)</f>
        <v>0</v>
      </c>
      <c r="S98" s="207"/>
    </row>
    <row r="99" spans="1:19" s="222" customFormat="1" ht="20.100000000000001" customHeight="1" x14ac:dyDescent="0.3">
      <c r="A99" s="232">
        <f>A97+1</f>
        <v>46</v>
      </c>
      <c r="B99" s="233"/>
      <c r="C99" s="234"/>
      <c r="D99" s="258"/>
      <c r="E99" s="257"/>
      <c r="F99" s="257"/>
      <c r="G99" s="257"/>
      <c r="H99" s="256"/>
      <c r="I99" s="393"/>
      <c r="J99" s="394"/>
      <c r="K99" s="235">
        <f>IF(C100&gt;0,(((B99/C100)*I99)-((B99/C100)*I99*I100)),(B99*I99-(B99*I99*I100)))</f>
        <v>0</v>
      </c>
      <c r="L99" s="236"/>
      <c r="M99" s="390"/>
      <c r="N99" s="391"/>
      <c r="O99" s="392"/>
      <c r="P99" s="207"/>
      <c r="Q99" s="208"/>
      <c r="R99" s="208"/>
      <c r="S99" s="207"/>
    </row>
    <row r="100" spans="1:19" s="222" customFormat="1" ht="20.100000000000001" customHeight="1" x14ac:dyDescent="0.3">
      <c r="A100" s="237"/>
      <c r="B100" s="238"/>
      <c r="C100" s="239"/>
      <c r="D100" s="255"/>
      <c r="E100" s="254"/>
      <c r="F100" s="254"/>
      <c r="G100" s="254"/>
      <c r="H100" s="253"/>
      <c r="I100" s="388"/>
      <c r="J100" s="389"/>
      <c r="K100" s="240">
        <v>19</v>
      </c>
      <c r="L100" s="241"/>
      <c r="M100" s="390"/>
      <c r="N100" s="391"/>
      <c r="O100" s="392"/>
      <c r="P100" s="207"/>
      <c r="Q100" s="208">
        <f>IF(K100=$Q$3,K99,0)</f>
        <v>0</v>
      </c>
      <c r="R100" s="208">
        <f>IF(K100=$R$3,K99,0)</f>
        <v>0</v>
      </c>
      <c r="S100" s="207"/>
    </row>
    <row r="101" spans="1:19" s="222" customFormat="1" ht="20.100000000000001" customHeight="1" x14ac:dyDescent="0.3">
      <c r="A101" s="232">
        <f>A99+1</f>
        <v>47</v>
      </c>
      <c r="B101" s="233"/>
      <c r="C101" s="234"/>
      <c r="D101" s="258"/>
      <c r="E101" s="257"/>
      <c r="F101" s="257"/>
      <c r="G101" s="257"/>
      <c r="H101" s="256"/>
      <c r="I101" s="393"/>
      <c r="J101" s="394"/>
      <c r="K101" s="235">
        <f>IF(C102&gt;0,(((B101/C102)*I101)-((B101/C102)*I101*I102)),(B101*I101-(B101*I101*I102)))</f>
        <v>0</v>
      </c>
      <c r="L101" s="236"/>
      <c r="M101" s="390"/>
      <c r="N101" s="391"/>
      <c r="O101" s="392"/>
      <c r="P101" s="207"/>
      <c r="Q101" s="208"/>
      <c r="R101" s="208"/>
      <c r="S101" s="207"/>
    </row>
    <row r="102" spans="1:19" s="222" customFormat="1" ht="20.100000000000001" customHeight="1" x14ac:dyDescent="0.3">
      <c r="A102" s="237"/>
      <c r="B102" s="238"/>
      <c r="C102" s="239"/>
      <c r="D102" s="255"/>
      <c r="E102" s="254"/>
      <c r="F102" s="254"/>
      <c r="G102" s="254"/>
      <c r="H102" s="253"/>
      <c r="I102" s="388"/>
      <c r="J102" s="389"/>
      <c r="K102" s="240">
        <v>19</v>
      </c>
      <c r="L102" s="241"/>
      <c r="M102" s="390"/>
      <c r="N102" s="391"/>
      <c r="O102" s="392"/>
      <c r="P102" s="207"/>
      <c r="Q102" s="208">
        <f>IF(K102=$Q$3,K101,0)</f>
        <v>0</v>
      </c>
      <c r="R102" s="208">
        <f>IF(K102=$R$3,K101,0)</f>
        <v>0</v>
      </c>
      <c r="S102" s="207"/>
    </row>
    <row r="103" spans="1:19" s="222" customFormat="1" ht="20.100000000000001" customHeight="1" x14ac:dyDescent="0.3">
      <c r="A103" s="232">
        <f>A101+1</f>
        <v>48</v>
      </c>
      <c r="B103" s="233"/>
      <c r="C103" s="234"/>
      <c r="D103" s="258"/>
      <c r="E103" s="257"/>
      <c r="F103" s="257"/>
      <c r="G103" s="257"/>
      <c r="H103" s="256"/>
      <c r="I103" s="393"/>
      <c r="J103" s="394"/>
      <c r="K103" s="235">
        <f>IF(C104&gt;0,(((B103/C104)*I103)-((B103/C104)*I103*I104)),(B103*I103-(B103*I103*I104)))</f>
        <v>0</v>
      </c>
      <c r="L103" s="236"/>
      <c r="M103" s="390"/>
      <c r="N103" s="391"/>
      <c r="O103" s="392"/>
      <c r="P103" s="207"/>
      <c r="Q103" s="208"/>
      <c r="R103" s="208"/>
      <c r="S103" s="207"/>
    </row>
    <row r="104" spans="1:19" s="222" customFormat="1" ht="20.100000000000001" customHeight="1" x14ac:dyDescent="0.3">
      <c r="A104" s="237"/>
      <c r="B104" s="238"/>
      <c r="C104" s="239"/>
      <c r="D104" s="255"/>
      <c r="E104" s="254"/>
      <c r="F104" s="254"/>
      <c r="G104" s="254"/>
      <c r="H104" s="253"/>
      <c r="I104" s="388"/>
      <c r="J104" s="389"/>
      <c r="K104" s="240">
        <v>19</v>
      </c>
      <c r="L104" s="241"/>
      <c r="M104" s="390"/>
      <c r="N104" s="391"/>
      <c r="O104" s="392"/>
      <c r="P104" s="207"/>
      <c r="Q104" s="208">
        <f>IF(K104=$Q$3,K103,0)</f>
        <v>0</v>
      </c>
      <c r="R104" s="208">
        <f>IF(K104=$R$3,K103,0)</f>
        <v>0</v>
      </c>
      <c r="S104" s="207"/>
    </row>
    <row r="105" spans="1:19" s="222" customFormat="1" ht="20.100000000000001" customHeight="1" x14ac:dyDescent="0.3">
      <c r="A105" s="232">
        <f>A103+1</f>
        <v>49</v>
      </c>
      <c r="B105" s="233"/>
      <c r="C105" s="234"/>
      <c r="D105" s="258"/>
      <c r="E105" s="257"/>
      <c r="F105" s="257"/>
      <c r="G105" s="257"/>
      <c r="H105" s="256"/>
      <c r="I105" s="393"/>
      <c r="J105" s="394"/>
      <c r="K105" s="235">
        <f>IF(C106&gt;0,(((B105/C106)*I105)-((B105/C106)*I105*I106)),(B105*I105-(B105*I105*I106)))</f>
        <v>0</v>
      </c>
      <c r="L105" s="236"/>
      <c r="M105" s="390"/>
      <c r="N105" s="391"/>
      <c r="O105" s="392"/>
      <c r="P105" s="207"/>
      <c r="Q105" s="208"/>
      <c r="R105" s="208"/>
      <c r="S105" s="207"/>
    </row>
    <row r="106" spans="1:19" s="222" customFormat="1" ht="20.100000000000001" customHeight="1" x14ac:dyDescent="0.3">
      <c r="A106" s="237"/>
      <c r="B106" s="238"/>
      <c r="C106" s="239"/>
      <c r="D106" s="255"/>
      <c r="E106" s="254"/>
      <c r="F106" s="254"/>
      <c r="G106" s="254"/>
      <c r="H106" s="253"/>
      <c r="I106" s="388"/>
      <c r="J106" s="389"/>
      <c r="K106" s="240">
        <v>19</v>
      </c>
      <c r="L106" s="241"/>
      <c r="M106" s="390"/>
      <c r="N106" s="391"/>
      <c r="O106" s="392"/>
      <c r="P106" s="207"/>
      <c r="Q106" s="208">
        <f>IF(K106=$Q$3,K105,0)</f>
        <v>0</v>
      </c>
      <c r="R106" s="208">
        <f>IF(K106=$R$3,K105,0)</f>
        <v>0</v>
      </c>
      <c r="S106" s="207"/>
    </row>
    <row r="107" spans="1:19" s="222" customFormat="1" ht="20.100000000000001" customHeight="1" x14ac:dyDescent="0.3">
      <c r="A107" s="232">
        <f>A105+1</f>
        <v>50</v>
      </c>
      <c r="B107" s="233"/>
      <c r="C107" s="234"/>
      <c r="D107" s="258"/>
      <c r="E107" s="257"/>
      <c r="F107" s="257"/>
      <c r="G107" s="257"/>
      <c r="H107" s="256"/>
      <c r="I107" s="393"/>
      <c r="J107" s="394"/>
      <c r="K107" s="235">
        <f>IF(C108&gt;0,(((B107/C108)*I107)-((B107/C108)*I107*I108)),(B107*I107-(B107*I107*I108)))</f>
        <v>0</v>
      </c>
      <c r="L107" s="236"/>
      <c r="M107" s="390"/>
      <c r="N107" s="391"/>
      <c r="O107" s="392"/>
      <c r="P107" s="207"/>
      <c r="Q107" s="208"/>
      <c r="R107" s="208"/>
      <c r="S107" s="207"/>
    </row>
    <row r="108" spans="1:19" s="222" customFormat="1" ht="20.100000000000001" customHeight="1" x14ac:dyDescent="0.3">
      <c r="A108" s="237"/>
      <c r="B108" s="238"/>
      <c r="C108" s="239"/>
      <c r="D108" s="255"/>
      <c r="E108" s="254"/>
      <c r="F108" s="254"/>
      <c r="G108" s="254"/>
      <c r="H108" s="253"/>
      <c r="I108" s="388"/>
      <c r="J108" s="389"/>
      <c r="K108" s="240">
        <v>19</v>
      </c>
      <c r="L108" s="241"/>
      <c r="M108" s="390"/>
      <c r="N108" s="391"/>
      <c r="O108" s="392"/>
      <c r="P108" s="207"/>
      <c r="Q108" s="208">
        <f>IF(K108=$Q$3,K107,0)</f>
        <v>0</v>
      </c>
      <c r="R108" s="208">
        <f>IF(K108=$R$3,K107,0)</f>
        <v>0</v>
      </c>
      <c r="S108" s="207"/>
    </row>
    <row r="109" spans="1:19" s="222" customFormat="1" ht="20.100000000000001" customHeight="1" x14ac:dyDescent="0.3">
      <c r="A109" s="232">
        <f>A107+1</f>
        <v>51</v>
      </c>
      <c r="B109" s="233"/>
      <c r="C109" s="234"/>
      <c r="D109" s="258"/>
      <c r="E109" s="257"/>
      <c r="F109" s="257"/>
      <c r="G109" s="257"/>
      <c r="H109" s="256"/>
      <c r="I109" s="393"/>
      <c r="J109" s="394"/>
      <c r="K109" s="235">
        <f>IF(C110&gt;0,(((B109/C110)*I109)-((B109/C110)*I109*I110)),(B109*I109-(B109*I109*I110)))</f>
        <v>0</v>
      </c>
      <c r="L109" s="236"/>
      <c r="M109" s="390"/>
      <c r="N109" s="391"/>
      <c r="O109" s="392"/>
      <c r="P109" s="207"/>
      <c r="Q109" s="208"/>
      <c r="R109" s="208"/>
      <c r="S109" s="207"/>
    </row>
    <row r="110" spans="1:19" s="222" customFormat="1" ht="20.100000000000001" customHeight="1" x14ac:dyDescent="0.3">
      <c r="A110" s="237"/>
      <c r="B110" s="238"/>
      <c r="C110" s="239"/>
      <c r="D110" s="255"/>
      <c r="E110" s="254"/>
      <c r="F110" s="254"/>
      <c r="G110" s="254"/>
      <c r="H110" s="253"/>
      <c r="I110" s="388"/>
      <c r="J110" s="389"/>
      <c r="K110" s="240">
        <v>19</v>
      </c>
      <c r="L110" s="241"/>
      <c r="M110" s="390"/>
      <c r="N110" s="391"/>
      <c r="O110" s="392"/>
      <c r="P110" s="207"/>
      <c r="Q110" s="208">
        <f>IF(K110=$Q$3,K109,0)</f>
        <v>0</v>
      </c>
      <c r="R110" s="208">
        <f>IF(K110=$R$3,K109,0)</f>
        <v>0</v>
      </c>
      <c r="S110" s="207"/>
    </row>
    <row r="111" spans="1:19" s="222" customFormat="1" ht="20.100000000000001" customHeight="1" x14ac:dyDescent="0.3">
      <c r="A111" s="232">
        <f>A109+1</f>
        <v>52</v>
      </c>
      <c r="B111" s="233"/>
      <c r="C111" s="234"/>
      <c r="D111" s="258"/>
      <c r="E111" s="257"/>
      <c r="F111" s="257"/>
      <c r="G111" s="257"/>
      <c r="H111" s="256"/>
      <c r="I111" s="393"/>
      <c r="J111" s="394"/>
      <c r="K111" s="235">
        <f>IF(C112&gt;0,(((B111/C112)*I111)-((B111/C112)*I111*I112)),(B111*I111-(B111*I111*I112)))</f>
        <v>0</v>
      </c>
      <c r="L111" s="236"/>
      <c r="M111" s="390"/>
      <c r="N111" s="391"/>
      <c r="O111" s="392"/>
      <c r="P111" s="207"/>
      <c r="Q111" s="208"/>
      <c r="R111" s="208"/>
      <c r="S111" s="207"/>
    </row>
    <row r="112" spans="1:19" s="222" customFormat="1" ht="20.100000000000001" customHeight="1" x14ac:dyDescent="0.3">
      <c r="A112" s="237"/>
      <c r="B112" s="238"/>
      <c r="C112" s="239"/>
      <c r="D112" s="255"/>
      <c r="E112" s="254"/>
      <c r="F112" s="254"/>
      <c r="G112" s="254"/>
      <c r="H112" s="253"/>
      <c r="I112" s="388"/>
      <c r="J112" s="389"/>
      <c r="K112" s="240">
        <v>19</v>
      </c>
      <c r="L112" s="241"/>
      <c r="M112" s="390"/>
      <c r="N112" s="391"/>
      <c r="O112" s="392"/>
      <c r="P112" s="207"/>
      <c r="Q112" s="208">
        <f>IF(K112=$Q$3,K111,0)</f>
        <v>0</v>
      </c>
      <c r="R112" s="208">
        <f>IF(K112=$R$3,K111,0)</f>
        <v>0</v>
      </c>
      <c r="S112" s="207"/>
    </row>
    <row r="113" spans="1:19" s="222" customFormat="1" ht="20.100000000000001" customHeight="1" x14ac:dyDescent="0.3">
      <c r="A113" s="232">
        <f>A111+1</f>
        <v>53</v>
      </c>
      <c r="B113" s="233"/>
      <c r="C113" s="234"/>
      <c r="D113" s="258"/>
      <c r="E113" s="257"/>
      <c r="F113" s="257"/>
      <c r="G113" s="257"/>
      <c r="H113" s="256"/>
      <c r="I113" s="393"/>
      <c r="J113" s="394"/>
      <c r="K113" s="235">
        <f>IF(C114&gt;0,(((B113/C114)*I113)-((B113/C114)*I113*I114)),(B113*I113-(B113*I113*I114)))</f>
        <v>0</v>
      </c>
      <c r="L113" s="236"/>
      <c r="M113" s="390"/>
      <c r="N113" s="391"/>
      <c r="O113" s="392"/>
      <c r="P113" s="207"/>
      <c r="Q113" s="208"/>
      <c r="R113" s="208"/>
      <c r="S113" s="207"/>
    </row>
    <row r="114" spans="1:19" s="222" customFormat="1" ht="20.100000000000001" customHeight="1" x14ac:dyDescent="0.3">
      <c r="A114" s="237"/>
      <c r="B114" s="238"/>
      <c r="C114" s="239"/>
      <c r="D114" s="255"/>
      <c r="E114" s="254"/>
      <c r="F114" s="254"/>
      <c r="G114" s="254"/>
      <c r="H114" s="253"/>
      <c r="I114" s="388"/>
      <c r="J114" s="389"/>
      <c r="K114" s="240">
        <v>19</v>
      </c>
      <c r="L114" s="241"/>
      <c r="M114" s="390"/>
      <c r="N114" s="391"/>
      <c r="O114" s="392"/>
      <c r="P114" s="207"/>
      <c r="Q114" s="208">
        <f>IF(K114=$Q$3,K113,0)</f>
        <v>0</v>
      </c>
      <c r="R114" s="208">
        <f>IF(K114=$R$3,K113,0)</f>
        <v>0</v>
      </c>
      <c r="S114" s="207"/>
    </row>
    <row r="115" spans="1:19" s="222" customFormat="1" ht="20.100000000000001" customHeight="1" x14ac:dyDescent="0.3">
      <c r="A115" s="232">
        <f>A113+1</f>
        <v>54</v>
      </c>
      <c r="B115" s="233"/>
      <c r="C115" s="234"/>
      <c r="D115" s="258"/>
      <c r="E115" s="257"/>
      <c r="F115" s="257"/>
      <c r="G115" s="257"/>
      <c r="H115" s="256"/>
      <c r="I115" s="393"/>
      <c r="J115" s="394"/>
      <c r="K115" s="235">
        <f>IF(C116&gt;0,(((B115/C116)*I115)-((B115/C116)*I115*I116)),(B115*I115-(B115*I115*I116)))</f>
        <v>0</v>
      </c>
      <c r="L115" s="236"/>
      <c r="M115" s="390"/>
      <c r="N115" s="391"/>
      <c r="O115" s="392"/>
      <c r="P115" s="207"/>
      <c r="Q115" s="208"/>
      <c r="R115" s="208"/>
      <c r="S115" s="207"/>
    </row>
    <row r="116" spans="1:19" s="222" customFormat="1" ht="20.100000000000001" customHeight="1" x14ac:dyDescent="0.3">
      <c r="A116" s="237"/>
      <c r="B116" s="238"/>
      <c r="C116" s="239"/>
      <c r="D116" s="255"/>
      <c r="E116" s="254"/>
      <c r="F116" s="254"/>
      <c r="G116" s="254"/>
      <c r="H116" s="253"/>
      <c r="I116" s="388"/>
      <c r="J116" s="389"/>
      <c r="K116" s="240">
        <v>19</v>
      </c>
      <c r="L116" s="241"/>
      <c r="M116" s="390"/>
      <c r="N116" s="391"/>
      <c r="O116" s="392"/>
      <c r="P116" s="207"/>
      <c r="Q116" s="208">
        <f>IF(K116=$Q$3,K115,0)</f>
        <v>0</v>
      </c>
      <c r="R116" s="208">
        <f>IF(K116=$R$3,K115,0)</f>
        <v>0</v>
      </c>
      <c r="S116" s="207"/>
    </row>
    <row r="117" spans="1:19" s="222" customFormat="1" ht="20.100000000000001" customHeight="1" x14ac:dyDescent="0.3">
      <c r="A117" s="232">
        <f>A115+1</f>
        <v>55</v>
      </c>
      <c r="B117" s="233"/>
      <c r="C117" s="234"/>
      <c r="D117" s="258"/>
      <c r="E117" s="257"/>
      <c r="F117" s="257"/>
      <c r="G117" s="257"/>
      <c r="H117" s="256"/>
      <c r="I117" s="393"/>
      <c r="J117" s="394"/>
      <c r="K117" s="235">
        <f>IF(C118&gt;0,(((B117/C118)*I117)-((B117/C118)*I117*I118)),(B117*I117-(B117*I117*I118)))</f>
        <v>0</v>
      </c>
      <c r="L117" s="236"/>
      <c r="M117" s="390"/>
      <c r="N117" s="391"/>
      <c r="O117" s="392"/>
      <c r="P117" s="207"/>
      <c r="Q117" s="208"/>
      <c r="R117" s="208"/>
      <c r="S117" s="207"/>
    </row>
    <row r="118" spans="1:19" s="222" customFormat="1" ht="20.100000000000001" customHeight="1" x14ac:dyDescent="0.3">
      <c r="A118" s="237"/>
      <c r="B118" s="238"/>
      <c r="C118" s="239"/>
      <c r="D118" s="255"/>
      <c r="E118" s="254"/>
      <c r="F118" s="254"/>
      <c r="G118" s="254"/>
      <c r="H118" s="253"/>
      <c r="I118" s="388"/>
      <c r="J118" s="389"/>
      <c r="K118" s="240">
        <v>19</v>
      </c>
      <c r="L118" s="241"/>
      <c r="M118" s="390"/>
      <c r="N118" s="391"/>
      <c r="O118" s="392"/>
      <c r="P118" s="207"/>
      <c r="Q118" s="208">
        <f>IF(K118=$Q$3,K117,0)</f>
        <v>0</v>
      </c>
      <c r="R118" s="208">
        <f>IF(K118=$R$3,K117,0)</f>
        <v>0</v>
      </c>
      <c r="S118" s="207"/>
    </row>
    <row r="119" spans="1:19" s="222" customFormat="1" ht="20.100000000000001" customHeight="1" x14ac:dyDescent="0.3">
      <c r="A119" s="232">
        <f>A117+1</f>
        <v>56</v>
      </c>
      <c r="B119" s="233"/>
      <c r="C119" s="234"/>
      <c r="D119" s="258"/>
      <c r="E119" s="257"/>
      <c r="F119" s="257"/>
      <c r="G119" s="257"/>
      <c r="H119" s="256"/>
      <c r="I119" s="393"/>
      <c r="J119" s="394"/>
      <c r="K119" s="235">
        <f>IF(C120&gt;0,(((B119/C120)*I119)-((B119/C120)*I119*I120)),(B119*I119-(B119*I119*I120)))</f>
        <v>0</v>
      </c>
      <c r="L119" s="236"/>
      <c r="M119" s="390"/>
      <c r="N119" s="391"/>
      <c r="O119" s="392"/>
      <c r="P119" s="207"/>
      <c r="Q119" s="208"/>
      <c r="R119" s="208"/>
      <c r="S119" s="207"/>
    </row>
    <row r="120" spans="1:19" s="222" customFormat="1" ht="20.100000000000001" customHeight="1" x14ac:dyDescent="0.3">
      <c r="A120" s="237"/>
      <c r="B120" s="238"/>
      <c r="C120" s="239"/>
      <c r="D120" s="255"/>
      <c r="E120" s="254"/>
      <c r="F120" s="254"/>
      <c r="G120" s="254"/>
      <c r="H120" s="253"/>
      <c r="I120" s="388"/>
      <c r="J120" s="389"/>
      <c r="K120" s="240">
        <v>19</v>
      </c>
      <c r="L120" s="241"/>
      <c r="M120" s="390"/>
      <c r="N120" s="391"/>
      <c r="O120" s="392"/>
      <c r="P120" s="207"/>
      <c r="Q120" s="208">
        <f>IF(K120=$Q$3,K119,0)</f>
        <v>0</v>
      </c>
      <c r="R120" s="208">
        <f>IF(K120=$R$3,K119,0)</f>
        <v>0</v>
      </c>
      <c r="S120" s="207"/>
    </row>
    <row r="121" spans="1:19" s="222" customFormat="1" ht="20.100000000000001" customHeight="1" x14ac:dyDescent="0.3">
      <c r="A121" s="232">
        <f>A119+1</f>
        <v>57</v>
      </c>
      <c r="B121" s="233"/>
      <c r="C121" s="234"/>
      <c r="D121" s="258"/>
      <c r="E121" s="257"/>
      <c r="F121" s="257"/>
      <c r="G121" s="257"/>
      <c r="H121" s="256"/>
      <c r="I121" s="393"/>
      <c r="J121" s="394"/>
      <c r="K121" s="235">
        <f>IF(C122&gt;0,(((B121/C122)*I121)-((B121/C122)*I121*I122)),(B121*I121-(B121*I121*I122)))</f>
        <v>0</v>
      </c>
      <c r="L121" s="236"/>
      <c r="M121" s="390"/>
      <c r="N121" s="391"/>
      <c r="O121" s="392"/>
      <c r="P121" s="207"/>
      <c r="Q121" s="208"/>
      <c r="R121" s="208"/>
      <c r="S121" s="207"/>
    </row>
    <row r="122" spans="1:19" s="222" customFormat="1" ht="20.100000000000001" customHeight="1" x14ac:dyDescent="0.3">
      <c r="A122" s="237"/>
      <c r="B122" s="238"/>
      <c r="C122" s="239"/>
      <c r="D122" s="255"/>
      <c r="E122" s="254"/>
      <c r="F122" s="254"/>
      <c r="G122" s="254"/>
      <c r="H122" s="253"/>
      <c r="I122" s="388"/>
      <c r="J122" s="389"/>
      <c r="K122" s="240">
        <v>19</v>
      </c>
      <c r="L122" s="241"/>
      <c r="M122" s="390"/>
      <c r="N122" s="391"/>
      <c r="O122" s="392"/>
      <c r="P122" s="207"/>
      <c r="Q122" s="208">
        <f>IF(K122=$Q$3,K121,0)</f>
        <v>0</v>
      </c>
      <c r="R122" s="208">
        <f>IF(K122=$R$3,K121,0)</f>
        <v>0</v>
      </c>
      <c r="S122" s="207"/>
    </row>
    <row r="123" spans="1:19" s="222" customFormat="1" ht="20.100000000000001" customHeight="1" x14ac:dyDescent="0.3">
      <c r="A123" s="232">
        <f>A121+1</f>
        <v>58</v>
      </c>
      <c r="B123" s="233"/>
      <c r="C123" s="234"/>
      <c r="D123" s="258"/>
      <c r="E123" s="257"/>
      <c r="F123" s="257"/>
      <c r="G123" s="257"/>
      <c r="H123" s="256"/>
      <c r="I123" s="393"/>
      <c r="J123" s="394"/>
      <c r="K123" s="235">
        <f>IF(C124&gt;0,(((B123/C124)*I123)-((B123/C124)*I123*I124)),(B123*I123-(B123*I123*I124)))</f>
        <v>0</v>
      </c>
      <c r="L123" s="236"/>
      <c r="M123" s="390"/>
      <c r="N123" s="391"/>
      <c r="O123" s="392"/>
      <c r="P123" s="207"/>
      <c r="Q123" s="208"/>
      <c r="R123" s="208"/>
      <c r="S123" s="207"/>
    </row>
    <row r="124" spans="1:19" s="222" customFormat="1" ht="20.100000000000001" customHeight="1" x14ac:dyDescent="0.3">
      <c r="A124" s="237"/>
      <c r="B124" s="238"/>
      <c r="C124" s="239"/>
      <c r="D124" s="255"/>
      <c r="E124" s="254"/>
      <c r="F124" s="254"/>
      <c r="G124" s="254"/>
      <c r="H124" s="253"/>
      <c r="I124" s="388"/>
      <c r="J124" s="389"/>
      <c r="K124" s="240">
        <v>19</v>
      </c>
      <c r="L124" s="241"/>
      <c r="M124" s="390"/>
      <c r="N124" s="391"/>
      <c r="O124" s="392"/>
      <c r="P124" s="207"/>
      <c r="Q124" s="208">
        <f>IF(K124=$Q$3,K123,0)</f>
        <v>0</v>
      </c>
      <c r="R124" s="208">
        <f>IF(K124=$R$3,K123,0)</f>
        <v>0</v>
      </c>
      <c r="S124" s="207"/>
    </row>
    <row r="125" spans="1:19" s="222" customFormat="1" ht="20.100000000000001" customHeight="1" x14ac:dyDescent="0.3">
      <c r="A125" s="232">
        <f>A123+1</f>
        <v>59</v>
      </c>
      <c r="B125" s="233"/>
      <c r="C125" s="234"/>
      <c r="D125" s="258"/>
      <c r="E125" s="257"/>
      <c r="F125" s="257"/>
      <c r="G125" s="257"/>
      <c r="H125" s="256"/>
      <c r="I125" s="393"/>
      <c r="J125" s="394"/>
      <c r="K125" s="235">
        <f>IF(C126&gt;0,(((B125/C126)*I125)-((B125/C126)*I125*I126)),(B125*I125-(B125*I125*I126)))</f>
        <v>0</v>
      </c>
      <c r="L125" s="236"/>
      <c r="M125" s="390"/>
      <c r="N125" s="391"/>
      <c r="O125" s="392"/>
      <c r="P125" s="207"/>
      <c r="Q125" s="208"/>
      <c r="R125" s="208"/>
      <c r="S125" s="207"/>
    </row>
    <row r="126" spans="1:19" s="222" customFormat="1" ht="20.100000000000001" customHeight="1" x14ac:dyDescent="0.3">
      <c r="A126" s="237"/>
      <c r="B126" s="238"/>
      <c r="C126" s="239"/>
      <c r="D126" s="255"/>
      <c r="E126" s="254"/>
      <c r="F126" s="254"/>
      <c r="G126" s="254"/>
      <c r="H126" s="253"/>
      <c r="I126" s="388"/>
      <c r="J126" s="389"/>
      <c r="K126" s="240">
        <v>19</v>
      </c>
      <c r="L126" s="241"/>
      <c r="M126" s="390"/>
      <c r="N126" s="391"/>
      <c r="O126" s="392"/>
      <c r="P126" s="207"/>
      <c r="Q126" s="208">
        <f>IF(K126=$Q$3,K125,0)</f>
        <v>0</v>
      </c>
      <c r="R126" s="208">
        <f>IF(K126=$R$3,K125,0)</f>
        <v>0</v>
      </c>
      <c r="S126" s="207"/>
    </row>
    <row r="127" spans="1:19" s="222" customFormat="1" ht="20.100000000000001" customHeight="1" x14ac:dyDescent="0.3">
      <c r="A127" s="232">
        <f>A125+1</f>
        <v>60</v>
      </c>
      <c r="B127" s="233"/>
      <c r="C127" s="234"/>
      <c r="D127" s="258"/>
      <c r="E127" s="257"/>
      <c r="F127" s="257"/>
      <c r="G127" s="257"/>
      <c r="H127" s="256"/>
      <c r="I127" s="393"/>
      <c r="J127" s="394"/>
      <c r="K127" s="235">
        <f>IF(C128&gt;0,(((B127/C128)*I127)-((B127/C128)*I127*I128)),(B127*I127-(B127*I127*I128)))</f>
        <v>0</v>
      </c>
      <c r="L127" s="236"/>
      <c r="M127" s="390"/>
      <c r="N127" s="391"/>
      <c r="O127" s="392"/>
      <c r="P127" s="207"/>
      <c r="Q127" s="208"/>
      <c r="R127" s="208"/>
      <c r="S127" s="207"/>
    </row>
    <row r="128" spans="1:19" s="222" customFormat="1" ht="20.100000000000001" customHeight="1" x14ac:dyDescent="0.3">
      <c r="A128" s="237"/>
      <c r="B128" s="238"/>
      <c r="C128" s="239"/>
      <c r="D128" s="255"/>
      <c r="E128" s="254"/>
      <c r="F128" s="254"/>
      <c r="G128" s="254"/>
      <c r="H128" s="253"/>
      <c r="I128" s="388"/>
      <c r="J128" s="389"/>
      <c r="K128" s="240">
        <v>19</v>
      </c>
      <c r="L128" s="241"/>
      <c r="M128" s="390"/>
      <c r="N128" s="391"/>
      <c r="O128" s="392"/>
      <c r="P128" s="207"/>
      <c r="Q128" s="208">
        <f>IF(K128=$Q$3,K127,0)</f>
        <v>0</v>
      </c>
      <c r="R128" s="208">
        <f>IF(K128=$R$3,K127,0)</f>
        <v>0</v>
      </c>
      <c r="S128" s="207"/>
    </row>
    <row r="129" spans="1:19" s="222" customFormat="1" ht="20.100000000000001" customHeight="1" x14ac:dyDescent="0.3">
      <c r="A129" s="232">
        <f>A127+1</f>
        <v>61</v>
      </c>
      <c r="B129" s="233"/>
      <c r="C129" s="234"/>
      <c r="D129" s="258"/>
      <c r="E129" s="257"/>
      <c r="F129" s="257"/>
      <c r="G129" s="257"/>
      <c r="H129" s="256"/>
      <c r="I129" s="393"/>
      <c r="J129" s="394"/>
      <c r="K129" s="235">
        <f>IF(C130&gt;0,(((B129/C130)*I129)-((B129/C130)*I129*I130)),(B129*I129-(B129*I129*I130)))</f>
        <v>0</v>
      </c>
      <c r="L129" s="236"/>
      <c r="M129" s="390"/>
      <c r="N129" s="391"/>
      <c r="O129" s="392"/>
      <c r="P129" s="207"/>
      <c r="Q129" s="208"/>
      <c r="R129" s="208"/>
      <c r="S129" s="207"/>
    </row>
    <row r="130" spans="1:19" s="222" customFormat="1" ht="20.100000000000001" customHeight="1" x14ac:dyDescent="0.3">
      <c r="A130" s="237"/>
      <c r="B130" s="238"/>
      <c r="C130" s="239"/>
      <c r="D130" s="255"/>
      <c r="E130" s="254"/>
      <c r="F130" s="254"/>
      <c r="G130" s="254"/>
      <c r="H130" s="253"/>
      <c r="I130" s="388"/>
      <c r="J130" s="389"/>
      <c r="K130" s="240">
        <v>19</v>
      </c>
      <c r="L130" s="241"/>
      <c r="M130" s="390"/>
      <c r="N130" s="391"/>
      <c r="O130" s="392"/>
      <c r="P130" s="207"/>
      <c r="Q130" s="208">
        <f>IF(K130=$Q$3,K129,0)</f>
        <v>0</v>
      </c>
      <c r="R130" s="208">
        <f>IF(K130=$R$3,K129,0)</f>
        <v>0</v>
      </c>
      <c r="S130" s="207"/>
    </row>
    <row r="131" spans="1:19" s="222" customFormat="1" ht="20.100000000000001" customHeight="1" x14ac:dyDescent="0.3">
      <c r="A131" s="232">
        <f>A129+1</f>
        <v>62</v>
      </c>
      <c r="B131" s="233"/>
      <c r="C131" s="234"/>
      <c r="D131" s="258"/>
      <c r="E131" s="257"/>
      <c r="F131" s="257"/>
      <c r="G131" s="257"/>
      <c r="H131" s="256"/>
      <c r="I131" s="393"/>
      <c r="J131" s="394"/>
      <c r="K131" s="235">
        <f>IF(C132&gt;0,(((B131/C132)*I131)-((B131/C132)*I131*I132)),(B131*I131-(B131*I131*I132)))</f>
        <v>0</v>
      </c>
      <c r="L131" s="236"/>
      <c r="M131" s="390"/>
      <c r="N131" s="391"/>
      <c r="O131" s="392"/>
      <c r="P131" s="207"/>
      <c r="Q131" s="208"/>
      <c r="R131" s="208"/>
      <c r="S131" s="207"/>
    </row>
    <row r="132" spans="1:19" s="222" customFormat="1" ht="20.100000000000001" customHeight="1" x14ac:dyDescent="0.3">
      <c r="A132" s="237"/>
      <c r="B132" s="238"/>
      <c r="C132" s="239"/>
      <c r="D132" s="255"/>
      <c r="E132" s="254"/>
      <c r="F132" s="254"/>
      <c r="G132" s="254"/>
      <c r="H132" s="253"/>
      <c r="I132" s="388"/>
      <c r="J132" s="389"/>
      <c r="K132" s="240">
        <v>19</v>
      </c>
      <c r="L132" s="241"/>
      <c r="M132" s="390"/>
      <c r="N132" s="391"/>
      <c r="O132" s="392"/>
      <c r="P132" s="207"/>
      <c r="Q132" s="208">
        <f>IF(K132=$Q$3,K131,0)</f>
        <v>0</v>
      </c>
      <c r="R132" s="208">
        <f>IF(K132=$R$3,K131,0)</f>
        <v>0</v>
      </c>
      <c r="S132" s="207"/>
    </row>
    <row r="133" spans="1:19" s="222" customFormat="1" ht="20.100000000000001" customHeight="1" x14ac:dyDescent="0.3">
      <c r="A133" s="232">
        <f>A131+1</f>
        <v>63</v>
      </c>
      <c r="B133" s="233"/>
      <c r="C133" s="234"/>
      <c r="D133" s="258"/>
      <c r="E133" s="257"/>
      <c r="F133" s="257"/>
      <c r="G133" s="257"/>
      <c r="H133" s="256"/>
      <c r="I133" s="393"/>
      <c r="J133" s="394"/>
      <c r="K133" s="235">
        <f>IF(C134&gt;0,(((B133/C134)*I133)-((B133/C134)*I133*I134)),(B133*I133-(B133*I133*I134)))</f>
        <v>0</v>
      </c>
      <c r="L133" s="236"/>
      <c r="M133" s="390"/>
      <c r="N133" s="391"/>
      <c r="O133" s="392"/>
      <c r="P133" s="207"/>
      <c r="Q133" s="208"/>
      <c r="R133" s="208"/>
      <c r="S133" s="207"/>
    </row>
    <row r="134" spans="1:19" s="222" customFormat="1" ht="20.100000000000001" customHeight="1" x14ac:dyDescent="0.3">
      <c r="A134" s="237"/>
      <c r="B134" s="238"/>
      <c r="C134" s="239"/>
      <c r="D134" s="255"/>
      <c r="E134" s="254"/>
      <c r="F134" s="254"/>
      <c r="G134" s="254"/>
      <c r="H134" s="253"/>
      <c r="I134" s="388"/>
      <c r="J134" s="389"/>
      <c r="K134" s="240">
        <v>19</v>
      </c>
      <c r="L134" s="241"/>
      <c r="M134" s="390"/>
      <c r="N134" s="391"/>
      <c r="O134" s="392"/>
      <c r="P134" s="207"/>
      <c r="Q134" s="208">
        <f>IF(K134=$Q$3,K133,0)</f>
        <v>0</v>
      </c>
      <c r="R134" s="208">
        <f>IF(K134=$R$3,K133,0)</f>
        <v>0</v>
      </c>
      <c r="S134" s="207"/>
    </row>
    <row r="135" spans="1:19" s="222" customFormat="1" ht="20.100000000000001" customHeight="1" x14ac:dyDescent="0.3">
      <c r="A135" s="232">
        <f>A133+1</f>
        <v>64</v>
      </c>
      <c r="B135" s="233"/>
      <c r="C135" s="234"/>
      <c r="D135" s="258"/>
      <c r="E135" s="257"/>
      <c r="F135" s="257"/>
      <c r="G135" s="257"/>
      <c r="H135" s="256"/>
      <c r="I135" s="393"/>
      <c r="J135" s="394"/>
      <c r="K135" s="235">
        <f>IF(C136&gt;0,(((B135/C136)*I135)-((B135/C136)*I135*I136)),(B135*I135-(B135*I135*I136)))</f>
        <v>0</v>
      </c>
      <c r="L135" s="236"/>
      <c r="M135" s="390"/>
      <c r="N135" s="391"/>
      <c r="O135" s="392"/>
      <c r="P135" s="207"/>
      <c r="Q135" s="208"/>
      <c r="R135" s="208"/>
      <c r="S135" s="207"/>
    </row>
    <row r="136" spans="1:19" s="222" customFormat="1" ht="20.100000000000001" customHeight="1" x14ac:dyDescent="0.3">
      <c r="A136" s="237"/>
      <c r="B136" s="238"/>
      <c r="C136" s="239"/>
      <c r="D136" s="255"/>
      <c r="E136" s="254"/>
      <c r="F136" s="254"/>
      <c r="G136" s="254"/>
      <c r="H136" s="253"/>
      <c r="I136" s="388"/>
      <c r="J136" s="389"/>
      <c r="K136" s="240">
        <v>19</v>
      </c>
      <c r="L136" s="241"/>
      <c r="M136" s="390"/>
      <c r="N136" s="391"/>
      <c r="O136" s="392"/>
      <c r="P136" s="207"/>
      <c r="Q136" s="208">
        <f>IF(K136=$Q$3,K135,0)</f>
        <v>0</v>
      </c>
      <c r="R136" s="208">
        <f>IF(K136=$R$3,K135,0)</f>
        <v>0</v>
      </c>
      <c r="S136" s="207"/>
    </row>
    <row r="137" spans="1:19" s="222" customFormat="1" ht="20.100000000000001" customHeight="1" x14ac:dyDescent="0.3">
      <c r="A137" s="232">
        <f>A135+1</f>
        <v>65</v>
      </c>
      <c r="B137" s="233"/>
      <c r="C137" s="234"/>
      <c r="D137" s="258"/>
      <c r="E137" s="257"/>
      <c r="F137" s="257"/>
      <c r="G137" s="257"/>
      <c r="H137" s="256"/>
      <c r="I137" s="393"/>
      <c r="J137" s="394"/>
      <c r="K137" s="235">
        <f>IF(C138&gt;0,(((B137/C138)*I137)-((B137/C138)*I137*I138)),(B137*I137-(B137*I137*I138)))</f>
        <v>0</v>
      </c>
      <c r="L137" s="236"/>
      <c r="M137" s="390"/>
      <c r="N137" s="391"/>
      <c r="O137" s="392"/>
      <c r="P137" s="207"/>
      <c r="Q137" s="208"/>
      <c r="R137" s="208"/>
      <c r="S137" s="207"/>
    </row>
    <row r="138" spans="1:19" s="222" customFormat="1" ht="20.100000000000001" customHeight="1" x14ac:dyDescent="0.3">
      <c r="A138" s="237"/>
      <c r="B138" s="238"/>
      <c r="C138" s="239"/>
      <c r="D138" s="255"/>
      <c r="E138" s="254"/>
      <c r="F138" s="254"/>
      <c r="G138" s="254"/>
      <c r="H138" s="253"/>
      <c r="I138" s="388"/>
      <c r="J138" s="389"/>
      <c r="K138" s="240">
        <v>19</v>
      </c>
      <c r="L138" s="241"/>
      <c r="M138" s="390"/>
      <c r="N138" s="391"/>
      <c r="O138" s="392"/>
      <c r="P138" s="207"/>
      <c r="Q138" s="208">
        <f>IF(K138=$Q$3,K137,0)</f>
        <v>0</v>
      </c>
      <c r="R138" s="208">
        <f>IF(K138=$R$3,K137,0)</f>
        <v>0</v>
      </c>
      <c r="S138" s="207"/>
    </row>
    <row r="139" spans="1:19" s="222" customFormat="1" ht="20.100000000000001" customHeight="1" x14ac:dyDescent="0.3">
      <c r="A139" s="232">
        <f>A137+1</f>
        <v>66</v>
      </c>
      <c r="B139" s="233"/>
      <c r="C139" s="234"/>
      <c r="D139" s="258"/>
      <c r="E139" s="257"/>
      <c r="F139" s="257"/>
      <c r="G139" s="257"/>
      <c r="H139" s="256"/>
      <c r="I139" s="393"/>
      <c r="J139" s="394"/>
      <c r="K139" s="235">
        <f>IF(C140&gt;0,(((B139/C140)*I139)-((B139/C140)*I139*I140)),(B139*I139-(B139*I139*I140)))</f>
        <v>0</v>
      </c>
      <c r="L139" s="236"/>
      <c r="M139" s="390"/>
      <c r="N139" s="391"/>
      <c r="O139" s="392"/>
      <c r="P139" s="207"/>
      <c r="Q139" s="208"/>
      <c r="R139" s="208"/>
      <c r="S139" s="207"/>
    </row>
    <row r="140" spans="1:19" s="222" customFormat="1" ht="20.100000000000001" customHeight="1" x14ac:dyDescent="0.3">
      <c r="A140" s="237"/>
      <c r="B140" s="238"/>
      <c r="C140" s="239"/>
      <c r="D140" s="255"/>
      <c r="E140" s="254"/>
      <c r="F140" s="254"/>
      <c r="G140" s="254"/>
      <c r="H140" s="253"/>
      <c r="I140" s="388"/>
      <c r="J140" s="389"/>
      <c r="K140" s="240">
        <v>19</v>
      </c>
      <c r="L140" s="241"/>
      <c r="M140" s="390"/>
      <c r="N140" s="391"/>
      <c r="O140" s="392"/>
      <c r="P140" s="207"/>
      <c r="Q140" s="208">
        <f>IF(K140=$Q$3,K139,0)</f>
        <v>0</v>
      </c>
      <c r="R140" s="208">
        <f>IF(K140=$R$3,K139,0)</f>
        <v>0</v>
      </c>
      <c r="S140" s="207"/>
    </row>
    <row r="141" spans="1:19" s="222" customFormat="1" ht="20.100000000000001" customHeight="1" x14ac:dyDescent="0.3">
      <c r="A141" s="232">
        <f>A139+1</f>
        <v>67</v>
      </c>
      <c r="B141" s="233"/>
      <c r="C141" s="234"/>
      <c r="D141" s="258"/>
      <c r="E141" s="257"/>
      <c r="F141" s="257"/>
      <c r="G141" s="257"/>
      <c r="H141" s="256"/>
      <c r="I141" s="393"/>
      <c r="J141" s="394"/>
      <c r="K141" s="235">
        <f>IF(C142&gt;0,(((B141/C142)*I141)-((B141/C142)*I141*I142)),(B141*I141-(B141*I141*I142)))</f>
        <v>0</v>
      </c>
      <c r="L141" s="236"/>
      <c r="M141" s="390"/>
      <c r="N141" s="391"/>
      <c r="O141" s="392"/>
      <c r="P141" s="207"/>
      <c r="Q141" s="208"/>
      <c r="R141" s="208"/>
      <c r="S141" s="207"/>
    </row>
    <row r="142" spans="1:19" s="222" customFormat="1" ht="20.100000000000001" customHeight="1" x14ac:dyDescent="0.3">
      <c r="A142" s="237"/>
      <c r="B142" s="238"/>
      <c r="C142" s="239"/>
      <c r="D142" s="255"/>
      <c r="E142" s="254"/>
      <c r="F142" s="254"/>
      <c r="G142" s="254"/>
      <c r="H142" s="253"/>
      <c r="I142" s="388"/>
      <c r="J142" s="389"/>
      <c r="K142" s="240">
        <v>19</v>
      </c>
      <c r="L142" s="241"/>
      <c r="M142" s="390"/>
      <c r="N142" s="391"/>
      <c r="O142" s="392"/>
      <c r="P142" s="207"/>
      <c r="Q142" s="208">
        <f>IF(K142=$Q$3,K141,0)</f>
        <v>0</v>
      </c>
      <c r="R142" s="208">
        <f>IF(K142=$R$3,K141,0)</f>
        <v>0</v>
      </c>
      <c r="S142" s="207"/>
    </row>
    <row r="143" spans="1:19" s="222" customFormat="1" ht="20.100000000000001" customHeight="1" x14ac:dyDescent="0.3">
      <c r="A143" s="232">
        <f>A141+1</f>
        <v>68</v>
      </c>
      <c r="B143" s="233"/>
      <c r="C143" s="234"/>
      <c r="D143" s="258"/>
      <c r="E143" s="257"/>
      <c r="F143" s="257"/>
      <c r="G143" s="257"/>
      <c r="H143" s="256"/>
      <c r="I143" s="393"/>
      <c r="J143" s="394"/>
      <c r="K143" s="235">
        <f>IF(C144&gt;0,(((B143/C144)*I143)-((B143/C144)*I143*I144)),(B143*I143-(B143*I143*I144)))</f>
        <v>0</v>
      </c>
      <c r="L143" s="236"/>
      <c r="M143" s="390"/>
      <c r="N143" s="391"/>
      <c r="O143" s="392"/>
      <c r="P143" s="207"/>
      <c r="Q143" s="208"/>
      <c r="R143" s="208"/>
      <c r="S143" s="207"/>
    </row>
    <row r="144" spans="1:19" s="222" customFormat="1" ht="20.100000000000001" customHeight="1" x14ac:dyDescent="0.3">
      <c r="A144" s="237"/>
      <c r="B144" s="238"/>
      <c r="C144" s="239"/>
      <c r="D144" s="255"/>
      <c r="E144" s="254"/>
      <c r="F144" s="254"/>
      <c r="G144" s="254"/>
      <c r="H144" s="253"/>
      <c r="I144" s="388"/>
      <c r="J144" s="389"/>
      <c r="K144" s="240">
        <v>19</v>
      </c>
      <c r="L144" s="241"/>
      <c r="M144" s="390"/>
      <c r="N144" s="391"/>
      <c r="O144" s="392"/>
      <c r="P144" s="207"/>
      <c r="Q144" s="208">
        <f>IF(K144=$Q$3,K143,0)</f>
        <v>0</v>
      </c>
      <c r="R144" s="208">
        <f>IF(K144=$R$3,K143,0)</f>
        <v>0</v>
      </c>
      <c r="S144" s="207"/>
    </row>
    <row r="145" spans="1:19" s="222" customFormat="1" ht="20.100000000000001" customHeight="1" x14ac:dyDescent="0.3">
      <c r="A145" s="232">
        <f>A143+1</f>
        <v>69</v>
      </c>
      <c r="B145" s="233"/>
      <c r="C145" s="234"/>
      <c r="D145" s="258"/>
      <c r="E145" s="257"/>
      <c r="F145" s="257"/>
      <c r="G145" s="257"/>
      <c r="H145" s="256"/>
      <c r="I145" s="406"/>
      <c r="J145" s="394"/>
      <c r="K145" s="235">
        <f>IF(C146&gt;0,(((B145/C146)*I145)-((B145/C146)*I145*I146)),(B145*I145-(B145*I145*I146)))</f>
        <v>0</v>
      </c>
      <c r="L145" s="236"/>
      <c r="M145" s="390"/>
      <c r="N145" s="391"/>
      <c r="O145" s="392"/>
      <c r="P145" s="207"/>
      <c r="Q145" s="208"/>
      <c r="R145" s="208"/>
      <c r="S145" s="207"/>
    </row>
    <row r="146" spans="1:19" s="222" customFormat="1" ht="20.100000000000001" customHeight="1" x14ac:dyDescent="0.3">
      <c r="A146" s="237"/>
      <c r="B146" s="238"/>
      <c r="C146" s="239"/>
      <c r="D146" s="255"/>
      <c r="E146" s="254"/>
      <c r="F146" s="254"/>
      <c r="G146" s="254"/>
      <c r="H146" s="253"/>
      <c r="I146" s="388"/>
      <c r="J146" s="389"/>
      <c r="K146" s="240">
        <v>19</v>
      </c>
      <c r="L146" s="241"/>
      <c r="M146" s="390"/>
      <c r="N146" s="391"/>
      <c r="O146" s="392"/>
      <c r="P146" s="207"/>
      <c r="Q146" s="208">
        <f>IF(K146=$Q$3,K145,0)</f>
        <v>0</v>
      </c>
      <c r="R146" s="208">
        <f>IF(K146=$R$3,K145,0)</f>
        <v>0</v>
      </c>
      <c r="S146" s="207"/>
    </row>
    <row r="147" spans="1:19" s="222" customFormat="1" ht="20.100000000000001" customHeight="1" x14ac:dyDescent="0.3">
      <c r="A147" s="232">
        <f>A145+1</f>
        <v>70</v>
      </c>
      <c r="B147" s="233"/>
      <c r="C147" s="234"/>
      <c r="D147" s="258"/>
      <c r="E147" s="257"/>
      <c r="F147" s="257"/>
      <c r="G147" s="257"/>
      <c r="H147" s="256"/>
      <c r="I147" s="398"/>
      <c r="J147" s="394"/>
      <c r="K147" s="235">
        <f>IF(C148&gt;0,(((B147/C148)*I147)-((B147/C148)*I147*I148)),(B147*I147-(B147*I147*I148)))</f>
        <v>0</v>
      </c>
      <c r="L147" s="236"/>
      <c r="M147" s="390"/>
      <c r="N147" s="391"/>
      <c r="O147" s="392"/>
      <c r="P147" s="207"/>
      <c r="Q147" s="208"/>
      <c r="R147" s="208"/>
      <c r="S147" s="207"/>
    </row>
    <row r="148" spans="1:19" s="222" customFormat="1" ht="20.100000000000001" customHeight="1" x14ac:dyDescent="0.3">
      <c r="A148" s="237"/>
      <c r="B148" s="238"/>
      <c r="C148" s="239"/>
      <c r="D148" s="255"/>
      <c r="E148" s="254"/>
      <c r="F148" s="254"/>
      <c r="G148" s="254"/>
      <c r="H148" s="253"/>
      <c r="I148" s="388"/>
      <c r="J148" s="389"/>
      <c r="K148" s="240">
        <v>19</v>
      </c>
      <c r="L148" s="241"/>
      <c r="M148" s="390"/>
      <c r="N148" s="391"/>
      <c r="O148" s="392"/>
      <c r="P148" s="207"/>
      <c r="Q148" s="208">
        <f>IF(K148=$Q$3,K147,0)</f>
        <v>0</v>
      </c>
      <c r="R148" s="208">
        <f>IF(K148=$R$3,K147,0)</f>
        <v>0</v>
      </c>
      <c r="S148" s="207"/>
    </row>
    <row r="149" spans="1:19" s="222" customFormat="1" ht="20.100000000000001" customHeight="1" x14ac:dyDescent="0.3">
      <c r="A149" s="232">
        <f>A147+1</f>
        <v>71</v>
      </c>
      <c r="B149" s="233"/>
      <c r="C149" s="234"/>
      <c r="D149" s="258"/>
      <c r="E149" s="257"/>
      <c r="F149" s="257"/>
      <c r="G149" s="257"/>
      <c r="H149" s="256"/>
      <c r="I149" s="393"/>
      <c r="J149" s="394"/>
      <c r="K149" s="235">
        <f>IF(C150&gt;0,(((B149/C150)*I149)-((B149/C150)*I149*I150)),(B149*I149-(B149*I149*I150)))</f>
        <v>0</v>
      </c>
      <c r="L149" s="236"/>
      <c r="M149" s="390"/>
      <c r="N149" s="391"/>
      <c r="O149" s="392"/>
      <c r="P149" s="207"/>
      <c r="Q149" s="208"/>
      <c r="R149" s="208"/>
      <c r="S149" s="207"/>
    </row>
    <row r="150" spans="1:19" s="222" customFormat="1" ht="20.100000000000001" customHeight="1" x14ac:dyDescent="0.3">
      <c r="A150" s="237"/>
      <c r="B150" s="238"/>
      <c r="C150" s="239"/>
      <c r="D150" s="255"/>
      <c r="E150" s="254"/>
      <c r="F150" s="254"/>
      <c r="G150" s="254"/>
      <c r="H150" s="253"/>
      <c r="I150" s="388"/>
      <c r="J150" s="389"/>
      <c r="K150" s="240">
        <v>19</v>
      </c>
      <c r="L150" s="241"/>
      <c r="M150" s="390"/>
      <c r="N150" s="391"/>
      <c r="O150" s="392"/>
      <c r="P150" s="207"/>
      <c r="Q150" s="208">
        <f>IF(K150=$Q$3,K149,0)</f>
        <v>0</v>
      </c>
      <c r="R150" s="208">
        <f>IF(K150=$R$3,K149,0)</f>
        <v>0</v>
      </c>
      <c r="S150" s="207"/>
    </row>
    <row r="151" spans="1:19" s="222" customFormat="1" ht="20.100000000000001" customHeight="1" x14ac:dyDescent="0.3">
      <c r="A151" s="232">
        <f>A149+1</f>
        <v>72</v>
      </c>
      <c r="B151" s="233"/>
      <c r="C151" s="234"/>
      <c r="D151" s="258"/>
      <c r="E151" s="257"/>
      <c r="F151" s="257"/>
      <c r="G151" s="257"/>
      <c r="H151" s="256"/>
      <c r="I151" s="393"/>
      <c r="J151" s="394"/>
      <c r="K151" s="235">
        <f>IF(C152&gt;0,(((B151/C152)*I151)-((B151/C152)*I151*I152)),(B151*I151-(B151*I151*I152)))</f>
        <v>0</v>
      </c>
      <c r="L151" s="236"/>
      <c r="M151" s="390"/>
      <c r="N151" s="391"/>
      <c r="O151" s="392"/>
      <c r="P151" s="207"/>
      <c r="Q151" s="208"/>
      <c r="R151" s="208"/>
      <c r="S151" s="207"/>
    </row>
    <row r="152" spans="1:19" s="222" customFormat="1" ht="20.100000000000001" customHeight="1" x14ac:dyDescent="0.3">
      <c r="A152" s="237"/>
      <c r="B152" s="238"/>
      <c r="C152" s="239"/>
      <c r="D152" s="255"/>
      <c r="E152" s="254"/>
      <c r="F152" s="254"/>
      <c r="G152" s="254"/>
      <c r="H152" s="253"/>
      <c r="I152" s="388"/>
      <c r="J152" s="389"/>
      <c r="K152" s="240">
        <v>19</v>
      </c>
      <c r="L152" s="241"/>
      <c r="M152" s="390"/>
      <c r="N152" s="391"/>
      <c r="O152" s="392"/>
      <c r="P152" s="207"/>
      <c r="Q152" s="208">
        <f>IF(K152=$Q$3,K151,0)</f>
        <v>0</v>
      </c>
      <c r="R152" s="208">
        <f>IF(K152=$R$3,K151,0)</f>
        <v>0</v>
      </c>
      <c r="S152" s="207"/>
    </row>
    <row r="153" spans="1:19" s="222" customFormat="1" ht="20.100000000000001" customHeight="1" x14ac:dyDescent="0.3">
      <c r="A153" s="232">
        <f>A151+1</f>
        <v>73</v>
      </c>
      <c r="B153" s="233"/>
      <c r="C153" s="234"/>
      <c r="D153" s="258"/>
      <c r="E153" s="257"/>
      <c r="F153" s="257"/>
      <c r="G153" s="257"/>
      <c r="H153" s="256"/>
      <c r="I153" s="393"/>
      <c r="J153" s="394"/>
      <c r="K153" s="235">
        <f>IF(C154&gt;0,(((B153/C154)*I153)-((B153/C154)*I153*I154)),(B153*I153-(B153*I153*I154)))</f>
        <v>0</v>
      </c>
      <c r="L153" s="236"/>
      <c r="M153" s="390"/>
      <c r="N153" s="391"/>
      <c r="O153" s="392"/>
      <c r="P153" s="207"/>
      <c r="Q153" s="208"/>
      <c r="R153" s="208"/>
      <c r="S153" s="207"/>
    </row>
    <row r="154" spans="1:19" s="222" customFormat="1" ht="20.100000000000001" customHeight="1" x14ac:dyDescent="0.3">
      <c r="A154" s="237"/>
      <c r="B154" s="238"/>
      <c r="C154" s="239"/>
      <c r="D154" s="255"/>
      <c r="E154" s="254"/>
      <c r="F154" s="254"/>
      <c r="G154" s="254"/>
      <c r="H154" s="253"/>
      <c r="I154" s="388"/>
      <c r="J154" s="389"/>
      <c r="K154" s="240">
        <v>19</v>
      </c>
      <c r="L154" s="241"/>
      <c r="M154" s="390"/>
      <c r="N154" s="391"/>
      <c r="O154" s="392"/>
      <c r="P154" s="207"/>
      <c r="Q154" s="208">
        <f>IF(K154=$Q$3,K153,0)</f>
        <v>0</v>
      </c>
      <c r="R154" s="208">
        <f>IF(K154=$R$3,K153,0)</f>
        <v>0</v>
      </c>
      <c r="S154" s="207"/>
    </row>
    <row r="155" spans="1:19" s="222" customFormat="1" ht="20.100000000000001" customHeight="1" x14ac:dyDescent="0.3">
      <c r="A155" s="232">
        <f>A153+1</f>
        <v>74</v>
      </c>
      <c r="B155" s="233"/>
      <c r="C155" s="234"/>
      <c r="D155" s="258"/>
      <c r="E155" s="257"/>
      <c r="F155" s="257"/>
      <c r="G155" s="257"/>
      <c r="H155" s="256"/>
      <c r="I155" s="393"/>
      <c r="J155" s="394"/>
      <c r="K155" s="235">
        <f>IF(C156&gt;0,(((B155/C156)*I155)-((B155/C156)*I155*I156)),(B155*I155-(B155*I155*I156)))</f>
        <v>0</v>
      </c>
      <c r="L155" s="236"/>
      <c r="M155" s="390"/>
      <c r="N155" s="391"/>
      <c r="O155" s="392"/>
      <c r="P155" s="207"/>
      <c r="Q155" s="208"/>
      <c r="R155" s="208"/>
      <c r="S155" s="207"/>
    </row>
    <row r="156" spans="1:19" s="222" customFormat="1" ht="20.100000000000001" customHeight="1" x14ac:dyDescent="0.3">
      <c r="A156" s="237"/>
      <c r="B156" s="238"/>
      <c r="C156" s="239"/>
      <c r="D156" s="255"/>
      <c r="E156" s="254"/>
      <c r="F156" s="254"/>
      <c r="G156" s="254"/>
      <c r="H156" s="253"/>
      <c r="I156" s="388"/>
      <c r="J156" s="389"/>
      <c r="K156" s="240">
        <v>19</v>
      </c>
      <c r="L156" s="241"/>
      <c r="M156" s="390"/>
      <c r="N156" s="391"/>
      <c r="O156" s="392"/>
      <c r="P156" s="207"/>
      <c r="Q156" s="208">
        <f>IF(K156=$Q$3,K155,0)</f>
        <v>0</v>
      </c>
      <c r="R156" s="208">
        <f>IF(K156=$R$3,K155,0)</f>
        <v>0</v>
      </c>
      <c r="S156" s="207"/>
    </row>
    <row r="157" spans="1:19" s="222" customFormat="1" ht="20.100000000000001" customHeight="1" x14ac:dyDescent="0.3">
      <c r="A157" s="232">
        <f>A155+1</f>
        <v>75</v>
      </c>
      <c r="B157" s="233"/>
      <c r="C157" s="234"/>
      <c r="D157" s="258"/>
      <c r="E157" s="257"/>
      <c r="F157" s="257"/>
      <c r="G157" s="257"/>
      <c r="H157" s="256"/>
      <c r="I157" s="393"/>
      <c r="J157" s="394"/>
      <c r="K157" s="235">
        <f>IF(C158&gt;0,(((B157/C158)*I157)-((B157/C158)*I157*I158)),(B157*I157-(B157*I157*I158)))</f>
        <v>0</v>
      </c>
      <c r="L157" s="236"/>
      <c r="M157" s="390"/>
      <c r="N157" s="391"/>
      <c r="O157" s="392"/>
      <c r="P157" s="207"/>
      <c r="Q157" s="208"/>
      <c r="R157" s="208"/>
      <c r="S157" s="207"/>
    </row>
    <row r="158" spans="1:19" s="222" customFormat="1" ht="20.100000000000001" customHeight="1" x14ac:dyDescent="0.3">
      <c r="A158" s="237"/>
      <c r="B158" s="238"/>
      <c r="C158" s="239"/>
      <c r="D158" s="255"/>
      <c r="E158" s="254"/>
      <c r="F158" s="254"/>
      <c r="G158" s="254"/>
      <c r="H158" s="253"/>
      <c r="I158" s="388"/>
      <c r="J158" s="389"/>
      <c r="K158" s="240">
        <v>19</v>
      </c>
      <c r="L158" s="241"/>
      <c r="M158" s="390"/>
      <c r="N158" s="391"/>
      <c r="O158" s="392"/>
      <c r="P158" s="207"/>
      <c r="Q158" s="208">
        <f>IF(K158=$Q$3,K157,0)</f>
        <v>0</v>
      </c>
      <c r="R158" s="208">
        <f>IF(K158=$R$3,K157,0)</f>
        <v>0</v>
      </c>
      <c r="S158" s="207"/>
    </row>
    <row r="159" spans="1:19" s="222" customFormat="1" ht="20.100000000000001" customHeight="1" x14ac:dyDescent="0.3">
      <c r="A159" s="232">
        <f>A157+1</f>
        <v>76</v>
      </c>
      <c r="B159" s="233"/>
      <c r="C159" s="234"/>
      <c r="D159" s="258"/>
      <c r="E159" s="257"/>
      <c r="F159" s="257"/>
      <c r="G159" s="257"/>
      <c r="H159" s="256"/>
      <c r="I159" s="393"/>
      <c r="J159" s="394"/>
      <c r="K159" s="235">
        <f>IF(C160&gt;0,(((B159/C160)*I159)-((B159/C160)*I159*I160)),(B159*I159-(B159*I159*I160)))</f>
        <v>0</v>
      </c>
      <c r="L159" s="236"/>
      <c r="M159" s="390"/>
      <c r="N159" s="391"/>
      <c r="O159" s="392"/>
      <c r="P159" s="207"/>
      <c r="Q159" s="208"/>
      <c r="R159" s="208"/>
      <c r="S159" s="207"/>
    </row>
    <row r="160" spans="1:19" s="222" customFormat="1" ht="20.100000000000001" customHeight="1" x14ac:dyDescent="0.3">
      <c r="A160" s="237"/>
      <c r="B160" s="238"/>
      <c r="C160" s="239"/>
      <c r="D160" s="255"/>
      <c r="E160" s="254"/>
      <c r="F160" s="254"/>
      <c r="G160" s="254"/>
      <c r="H160" s="253"/>
      <c r="I160" s="388"/>
      <c r="J160" s="389"/>
      <c r="K160" s="240">
        <v>19</v>
      </c>
      <c r="L160" s="241"/>
      <c r="M160" s="390"/>
      <c r="N160" s="391"/>
      <c r="O160" s="392"/>
      <c r="P160" s="207"/>
      <c r="Q160" s="208">
        <f>IF(K160=$Q$3,K159,0)</f>
        <v>0</v>
      </c>
      <c r="R160" s="208">
        <f>IF(K160=$R$3,K159,0)</f>
        <v>0</v>
      </c>
      <c r="S160" s="207"/>
    </row>
    <row r="161" spans="1:19" s="222" customFormat="1" ht="20.100000000000001" customHeight="1" x14ac:dyDescent="0.3">
      <c r="A161" s="232">
        <f>A159+1</f>
        <v>77</v>
      </c>
      <c r="B161" s="233"/>
      <c r="C161" s="234"/>
      <c r="D161" s="258"/>
      <c r="E161" s="257"/>
      <c r="F161" s="257"/>
      <c r="G161" s="257"/>
      <c r="H161" s="256"/>
      <c r="I161" s="393"/>
      <c r="J161" s="394"/>
      <c r="K161" s="235">
        <f>IF(C162&gt;0,(((B161/C162)*I161)-((B161/C162)*I161*I162)),(B161*I161-(B161*I161*I162)))</f>
        <v>0</v>
      </c>
      <c r="L161" s="236"/>
      <c r="M161" s="390"/>
      <c r="N161" s="391"/>
      <c r="O161" s="392"/>
      <c r="P161" s="207"/>
      <c r="Q161" s="208"/>
      <c r="R161" s="208"/>
      <c r="S161" s="207"/>
    </row>
    <row r="162" spans="1:19" s="222" customFormat="1" ht="20.100000000000001" customHeight="1" x14ac:dyDescent="0.3">
      <c r="A162" s="237"/>
      <c r="B162" s="238"/>
      <c r="C162" s="239"/>
      <c r="D162" s="255"/>
      <c r="E162" s="254"/>
      <c r="F162" s="254"/>
      <c r="G162" s="254"/>
      <c r="H162" s="253"/>
      <c r="I162" s="388"/>
      <c r="J162" s="389"/>
      <c r="K162" s="240">
        <v>19</v>
      </c>
      <c r="L162" s="241"/>
      <c r="M162" s="390"/>
      <c r="N162" s="391"/>
      <c r="O162" s="392"/>
      <c r="P162" s="207"/>
      <c r="Q162" s="208">
        <f>IF(K162=$Q$3,K161,0)</f>
        <v>0</v>
      </c>
      <c r="R162" s="208">
        <f>IF(K162=$R$3,K161,0)</f>
        <v>0</v>
      </c>
      <c r="S162" s="207"/>
    </row>
    <row r="163" spans="1:19" s="222" customFormat="1" ht="20.100000000000001" customHeight="1" x14ac:dyDescent="0.3">
      <c r="A163" s="232">
        <f>A161+1</f>
        <v>78</v>
      </c>
      <c r="B163" s="233"/>
      <c r="C163" s="234"/>
      <c r="D163" s="258"/>
      <c r="E163" s="257"/>
      <c r="F163" s="257"/>
      <c r="G163" s="257"/>
      <c r="H163" s="256"/>
      <c r="I163" s="393"/>
      <c r="J163" s="394"/>
      <c r="K163" s="235">
        <f>IF(C164&gt;0,(((B163/C164)*I163)-((B163/C164)*I163*I164)),(B163*I163-(B163*I163*I164)))</f>
        <v>0</v>
      </c>
      <c r="L163" s="236"/>
      <c r="M163" s="390"/>
      <c r="N163" s="391"/>
      <c r="O163" s="392"/>
      <c r="P163" s="207"/>
      <c r="Q163" s="208"/>
      <c r="R163" s="208"/>
      <c r="S163" s="207"/>
    </row>
    <row r="164" spans="1:19" s="222" customFormat="1" ht="20.100000000000001" customHeight="1" x14ac:dyDescent="0.3">
      <c r="A164" s="237"/>
      <c r="B164" s="238"/>
      <c r="C164" s="239"/>
      <c r="D164" s="255"/>
      <c r="E164" s="254"/>
      <c r="F164" s="254"/>
      <c r="G164" s="254"/>
      <c r="H164" s="253"/>
      <c r="I164" s="388"/>
      <c r="J164" s="389"/>
      <c r="K164" s="240">
        <v>19</v>
      </c>
      <c r="L164" s="241"/>
      <c r="M164" s="390"/>
      <c r="N164" s="391"/>
      <c r="O164" s="392"/>
      <c r="P164" s="207"/>
      <c r="Q164" s="208">
        <f>IF(K164=$Q$3,K163,0)</f>
        <v>0</v>
      </c>
      <c r="R164" s="208">
        <f>IF(K164=$R$3,K163,0)</f>
        <v>0</v>
      </c>
      <c r="S164" s="207"/>
    </row>
    <row r="165" spans="1:19" s="222" customFormat="1" ht="20.100000000000001" customHeight="1" x14ac:dyDescent="0.3">
      <c r="A165" s="232">
        <f>A163+1</f>
        <v>79</v>
      </c>
      <c r="B165" s="233"/>
      <c r="C165" s="234"/>
      <c r="D165" s="258"/>
      <c r="E165" s="257"/>
      <c r="F165" s="257"/>
      <c r="G165" s="257"/>
      <c r="H165" s="256"/>
      <c r="I165" s="393"/>
      <c r="J165" s="394"/>
      <c r="K165" s="235">
        <f>IF(C166&gt;0,(((B165/C166)*I165)-((B165/C166)*I165*I166)),(B165*I165-(B165*I165*I166)))</f>
        <v>0</v>
      </c>
      <c r="L165" s="236"/>
      <c r="M165" s="390"/>
      <c r="N165" s="391"/>
      <c r="O165" s="392"/>
      <c r="P165" s="207"/>
      <c r="Q165" s="208"/>
      <c r="R165" s="208"/>
      <c r="S165" s="207"/>
    </row>
    <row r="166" spans="1:19" s="222" customFormat="1" ht="20.100000000000001" customHeight="1" x14ac:dyDescent="0.3">
      <c r="A166" s="237"/>
      <c r="B166" s="238"/>
      <c r="C166" s="239"/>
      <c r="D166" s="255"/>
      <c r="E166" s="254"/>
      <c r="F166" s="254"/>
      <c r="G166" s="254"/>
      <c r="H166" s="253"/>
      <c r="I166" s="388"/>
      <c r="J166" s="389"/>
      <c r="K166" s="240">
        <v>19</v>
      </c>
      <c r="L166" s="241"/>
      <c r="M166" s="390"/>
      <c r="N166" s="391"/>
      <c r="O166" s="392"/>
      <c r="P166" s="207"/>
      <c r="Q166" s="208">
        <f>IF(K166=$Q$3,K165,0)</f>
        <v>0</v>
      </c>
      <c r="R166" s="208">
        <f>IF(K166=$R$3,K165,0)</f>
        <v>0</v>
      </c>
      <c r="S166" s="207"/>
    </row>
    <row r="167" spans="1:19" s="222" customFormat="1" ht="20.100000000000001" customHeight="1" x14ac:dyDescent="0.3">
      <c r="A167" s="232">
        <f>A165+1</f>
        <v>80</v>
      </c>
      <c r="B167" s="233"/>
      <c r="C167" s="234"/>
      <c r="D167" s="258"/>
      <c r="E167" s="257"/>
      <c r="F167" s="257"/>
      <c r="G167" s="257"/>
      <c r="H167" s="256"/>
      <c r="I167" s="393"/>
      <c r="J167" s="394"/>
      <c r="K167" s="235">
        <f>IF(C168&gt;0,(((B167/C168)*I167)-((B167/C168)*I167*I168)),(B167*I167-(B167*I167*I168)))</f>
        <v>0</v>
      </c>
      <c r="L167" s="236"/>
      <c r="M167" s="390"/>
      <c r="N167" s="391"/>
      <c r="O167" s="392"/>
      <c r="P167" s="207"/>
      <c r="Q167" s="208"/>
      <c r="R167" s="208"/>
      <c r="S167" s="207"/>
    </row>
    <row r="168" spans="1:19" s="222" customFormat="1" ht="20.100000000000001" customHeight="1" x14ac:dyDescent="0.3">
      <c r="A168" s="237"/>
      <c r="B168" s="238"/>
      <c r="C168" s="239"/>
      <c r="D168" s="255"/>
      <c r="E168" s="254"/>
      <c r="F168" s="254"/>
      <c r="G168" s="254"/>
      <c r="H168" s="253"/>
      <c r="I168" s="388"/>
      <c r="J168" s="389"/>
      <c r="K168" s="240">
        <v>19</v>
      </c>
      <c r="L168" s="241"/>
      <c r="M168" s="390"/>
      <c r="N168" s="391"/>
      <c r="O168" s="392"/>
      <c r="P168" s="207"/>
      <c r="Q168" s="208">
        <f>IF(K168=$Q$3,K167,0)</f>
        <v>0</v>
      </c>
      <c r="R168" s="208">
        <f>IF(K168=$R$3,K167,0)</f>
        <v>0</v>
      </c>
      <c r="S168" s="207"/>
    </row>
    <row r="169" spans="1:19" s="222" customFormat="1" ht="20.100000000000001" customHeight="1" x14ac:dyDescent="0.3">
      <c r="A169" s="232">
        <f>A167+1</f>
        <v>81</v>
      </c>
      <c r="B169" s="233"/>
      <c r="C169" s="234"/>
      <c r="D169" s="258"/>
      <c r="E169" s="257"/>
      <c r="F169" s="257"/>
      <c r="G169" s="257"/>
      <c r="H169" s="256"/>
      <c r="I169" s="393"/>
      <c r="J169" s="394"/>
      <c r="K169" s="235">
        <f>IF(C170&gt;0,(((B169/C170)*I169)-((B169/C170)*I169*I170)),(B169*I169-(B169*I169*I170)))</f>
        <v>0</v>
      </c>
      <c r="L169" s="236"/>
      <c r="M169" s="390"/>
      <c r="N169" s="391"/>
      <c r="O169" s="392"/>
      <c r="P169" s="207"/>
      <c r="Q169" s="208"/>
      <c r="R169" s="208"/>
      <c r="S169" s="207"/>
    </row>
    <row r="170" spans="1:19" s="222" customFormat="1" ht="20.100000000000001" customHeight="1" x14ac:dyDescent="0.3">
      <c r="A170" s="237"/>
      <c r="B170" s="238"/>
      <c r="C170" s="239"/>
      <c r="D170" s="255"/>
      <c r="E170" s="254"/>
      <c r="F170" s="254"/>
      <c r="G170" s="254"/>
      <c r="H170" s="253"/>
      <c r="I170" s="388"/>
      <c r="J170" s="389"/>
      <c r="K170" s="240">
        <v>19</v>
      </c>
      <c r="L170" s="241"/>
      <c r="M170" s="390"/>
      <c r="N170" s="391"/>
      <c r="O170" s="392"/>
      <c r="P170" s="207"/>
      <c r="Q170" s="208">
        <f>IF(K170=$Q$3,K169,0)</f>
        <v>0</v>
      </c>
      <c r="R170" s="208">
        <f>IF(K170=$R$3,K169,0)</f>
        <v>0</v>
      </c>
      <c r="S170" s="207"/>
    </row>
    <row r="171" spans="1:19" s="222" customFormat="1" ht="20.100000000000001" customHeight="1" x14ac:dyDescent="0.3">
      <c r="A171" s="232">
        <f>A169+1</f>
        <v>82</v>
      </c>
      <c r="B171" s="233"/>
      <c r="C171" s="234"/>
      <c r="D171" s="258"/>
      <c r="E171" s="257"/>
      <c r="F171" s="257"/>
      <c r="G171" s="257"/>
      <c r="H171" s="256"/>
      <c r="I171" s="393"/>
      <c r="J171" s="394"/>
      <c r="K171" s="235">
        <f>IF(C172&gt;0,(((B171/C172)*I171)-((B171/C172)*I171*I172)),(B171*I171-(B171*I171*I172)))</f>
        <v>0</v>
      </c>
      <c r="L171" s="236"/>
      <c r="M171" s="390"/>
      <c r="N171" s="391"/>
      <c r="O171" s="392"/>
      <c r="P171" s="207"/>
      <c r="Q171" s="208"/>
      <c r="R171" s="208"/>
      <c r="S171" s="207"/>
    </row>
    <row r="172" spans="1:19" s="222" customFormat="1" ht="20.100000000000001" customHeight="1" x14ac:dyDescent="0.3">
      <c r="A172" s="237"/>
      <c r="B172" s="238"/>
      <c r="C172" s="239"/>
      <c r="D172" s="255"/>
      <c r="E172" s="254"/>
      <c r="F172" s="254"/>
      <c r="G172" s="254"/>
      <c r="H172" s="253"/>
      <c r="I172" s="388"/>
      <c r="J172" s="389"/>
      <c r="K172" s="240">
        <v>19</v>
      </c>
      <c r="L172" s="241"/>
      <c r="M172" s="390"/>
      <c r="N172" s="391"/>
      <c r="O172" s="392"/>
      <c r="P172" s="207"/>
      <c r="Q172" s="208">
        <f>IF(K172=$Q$3,K171,0)</f>
        <v>0</v>
      </c>
      <c r="R172" s="208">
        <f>IF(K172=$R$3,K171,0)</f>
        <v>0</v>
      </c>
      <c r="S172" s="207"/>
    </row>
    <row r="173" spans="1:19" s="222" customFormat="1" ht="20.100000000000001" customHeight="1" x14ac:dyDescent="0.3">
      <c r="A173" s="232">
        <f>A171+1</f>
        <v>83</v>
      </c>
      <c r="B173" s="233"/>
      <c r="C173" s="234"/>
      <c r="D173" s="258"/>
      <c r="E173" s="257"/>
      <c r="F173" s="257"/>
      <c r="G173" s="257"/>
      <c r="H173" s="256"/>
      <c r="I173" s="393"/>
      <c r="J173" s="394"/>
      <c r="K173" s="235">
        <f>IF(C174&gt;0,(((B173/C174)*I173)-((B173/C174)*I173*I174)),(B173*I173-(B173*I173*I174)))</f>
        <v>0</v>
      </c>
      <c r="L173" s="236"/>
      <c r="M173" s="390"/>
      <c r="N173" s="391"/>
      <c r="O173" s="392"/>
      <c r="P173" s="207"/>
      <c r="Q173" s="208"/>
      <c r="R173" s="208"/>
      <c r="S173" s="207"/>
    </row>
    <row r="174" spans="1:19" s="222" customFormat="1" ht="20.100000000000001" customHeight="1" x14ac:dyDescent="0.3">
      <c r="A174" s="237"/>
      <c r="B174" s="238"/>
      <c r="C174" s="239"/>
      <c r="D174" s="255"/>
      <c r="E174" s="254"/>
      <c r="F174" s="254"/>
      <c r="G174" s="254"/>
      <c r="H174" s="253"/>
      <c r="I174" s="388"/>
      <c r="J174" s="389"/>
      <c r="K174" s="240">
        <v>19</v>
      </c>
      <c r="L174" s="241"/>
      <c r="M174" s="390"/>
      <c r="N174" s="391"/>
      <c r="O174" s="392"/>
      <c r="P174" s="207"/>
      <c r="Q174" s="208">
        <f>IF(K174=$Q$3,K173,0)</f>
        <v>0</v>
      </c>
      <c r="R174" s="208">
        <f>IF(K174=$R$3,K173,0)</f>
        <v>0</v>
      </c>
      <c r="S174" s="207"/>
    </row>
    <row r="175" spans="1:19" s="222" customFormat="1" ht="20.100000000000001" customHeight="1" x14ac:dyDescent="0.3">
      <c r="A175" s="232">
        <f>A173+1</f>
        <v>84</v>
      </c>
      <c r="B175" s="233"/>
      <c r="C175" s="234"/>
      <c r="D175" s="258"/>
      <c r="E175" s="257"/>
      <c r="F175" s="257"/>
      <c r="G175" s="257"/>
      <c r="H175" s="256"/>
      <c r="I175" s="393"/>
      <c r="J175" s="394"/>
      <c r="K175" s="235">
        <f>IF(C176&gt;0,(((B175/C176)*I175)-((B175/C176)*I175*I176)),(B175*I175-(B175*I175*I176)))</f>
        <v>0</v>
      </c>
      <c r="L175" s="236"/>
      <c r="M175" s="390"/>
      <c r="N175" s="391"/>
      <c r="O175" s="392"/>
      <c r="P175" s="207"/>
      <c r="Q175" s="208"/>
      <c r="R175" s="208"/>
      <c r="S175" s="207"/>
    </row>
    <row r="176" spans="1:19" s="222" customFormat="1" ht="20.100000000000001" customHeight="1" x14ac:dyDescent="0.3">
      <c r="A176" s="237"/>
      <c r="B176" s="238"/>
      <c r="C176" s="239"/>
      <c r="D176" s="255"/>
      <c r="E176" s="254"/>
      <c r="F176" s="254"/>
      <c r="G176" s="254"/>
      <c r="H176" s="253"/>
      <c r="I176" s="388"/>
      <c r="J176" s="389"/>
      <c r="K176" s="240">
        <v>19</v>
      </c>
      <c r="L176" s="241"/>
      <c r="M176" s="390"/>
      <c r="N176" s="391"/>
      <c r="O176" s="392"/>
      <c r="P176" s="207"/>
      <c r="Q176" s="208">
        <f>IF(K176=$Q$3,K175,0)</f>
        <v>0</v>
      </c>
      <c r="R176" s="208">
        <f>IF(K176=$R$3,K175,0)</f>
        <v>0</v>
      </c>
      <c r="S176" s="207"/>
    </row>
    <row r="177" spans="1:19" s="222" customFormat="1" ht="20.100000000000001" customHeight="1" x14ac:dyDescent="0.3">
      <c r="A177" s="232">
        <f>A175+1</f>
        <v>85</v>
      </c>
      <c r="B177" s="233"/>
      <c r="C177" s="234"/>
      <c r="D177" s="258"/>
      <c r="E177" s="257"/>
      <c r="F177" s="257"/>
      <c r="G177" s="257"/>
      <c r="H177" s="256"/>
      <c r="I177" s="393"/>
      <c r="J177" s="394"/>
      <c r="K177" s="235">
        <f>IF(C178&gt;0,(((B177/C178)*I177)-((B177/C178)*I177*I178)),(B177*I177-(B177*I177*I178)))</f>
        <v>0</v>
      </c>
      <c r="L177" s="236"/>
      <c r="M177" s="390"/>
      <c r="N177" s="391"/>
      <c r="O177" s="392"/>
      <c r="P177" s="207"/>
      <c r="Q177" s="208"/>
      <c r="R177" s="208"/>
      <c r="S177" s="207"/>
    </row>
    <row r="178" spans="1:19" s="222" customFormat="1" ht="20.100000000000001" customHeight="1" x14ac:dyDescent="0.3">
      <c r="A178" s="237"/>
      <c r="B178" s="238"/>
      <c r="C178" s="239"/>
      <c r="D178" s="255"/>
      <c r="E178" s="254"/>
      <c r="F178" s="254"/>
      <c r="G178" s="254"/>
      <c r="H178" s="253"/>
      <c r="I178" s="388"/>
      <c r="J178" s="389"/>
      <c r="K178" s="240">
        <v>19</v>
      </c>
      <c r="L178" s="241"/>
      <c r="M178" s="390"/>
      <c r="N178" s="391"/>
      <c r="O178" s="392"/>
      <c r="P178" s="207"/>
      <c r="Q178" s="208">
        <f>IF(K178=$Q$3,K177,0)</f>
        <v>0</v>
      </c>
      <c r="R178" s="208">
        <f>IF(K178=$R$3,K177,0)</f>
        <v>0</v>
      </c>
      <c r="S178" s="207"/>
    </row>
    <row r="179" spans="1:19" s="222" customFormat="1" ht="20.100000000000001" customHeight="1" x14ac:dyDescent="0.3">
      <c r="A179" s="232">
        <f>A177+1</f>
        <v>86</v>
      </c>
      <c r="B179" s="233"/>
      <c r="C179" s="234"/>
      <c r="D179" s="258"/>
      <c r="E179" s="257"/>
      <c r="F179" s="257"/>
      <c r="G179" s="257"/>
      <c r="H179" s="256"/>
      <c r="I179" s="393"/>
      <c r="J179" s="394"/>
      <c r="K179" s="235">
        <f>IF(C180&gt;0,(((B179/C180)*I179)-((B179/C180)*I179*I180)),(B179*I179-(B179*I179*I180)))</f>
        <v>0</v>
      </c>
      <c r="L179" s="236"/>
      <c r="M179" s="390"/>
      <c r="N179" s="391"/>
      <c r="O179" s="392"/>
      <c r="P179" s="207"/>
      <c r="Q179" s="208"/>
      <c r="R179" s="208"/>
      <c r="S179" s="207"/>
    </row>
    <row r="180" spans="1:19" s="222" customFormat="1" ht="20.100000000000001" customHeight="1" x14ac:dyDescent="0.3">
      <c r="A180" s="237"/>
      <c r="B180" s="238"/>
      <c r="C180" s="239"/>
      <c r="D180" s="255"/>
      <c r="E180" s="254"/>
      <c r="F180" s="254"/>
      <c r="G180" s="254"/>
      <c r="H180" s="253"/>
      <c r="I180" s="388"/>
      <c r="J180" s="389"/>
      <c r="K180" s="240">
        <v>19</v>
      </c>
      <c r="L180" s="241"/>
      <c r="M180" s="390"/>
      <c r="N180" s="391"/>
      <c r="O180" s="392"/>
      <c r="P180" s="207"/>
      <c r="Q180" s="208">
        <f>IF(K180=$Q$3,K179,0)</f>
        <v>0</v>
      </c>
      <c r="R180" s="208">
        <f>IF(K180=$R$3,K179,0)</f>
        <v>0</v>
      </c>
      <c r="S180" s="207"/>
    </row>
    <row r="181" spans="1:19" s="222" customFormat="1" ht="20.100000000000001" customHeight="1" x14ac:dyDescent="0.3">
      <c r="A181" s="232">
        <f>A179+1</f>
        <v>87</v>
      </c>
      <c r="B181" s="233"/>
      <c r="C181" s="234"/>
      <c r="D181" s="258"/>
      <c r="E181" s="257"/>
      <c r="F181" s="257"/>
      <c r="G181" s="257"/>
      <c r="H181" s="256"/>
      <c r="I181" s="393"/>
      <c r="J181" s="394"/>
      <c r="K181" s="235">
        <f>IF(C182&gt;0,(((B181/C182)*I181)-((B181/C182)*I181*I182)),(B181*I181-(B181*I181*I182)))</f>
        <v>0</v>
      </c>
      <c r="L181" s="236"/>
      <c r="M181" s="390"/>
      <c r="N181" s="391"/>
      <c r="O181" s="392"/>
      <c r="P181" s="207"/>
      <c r="Q181" s="208"/>
      <c r="R181" s="208"/>
      <c r="S181" s="207"/>
    </row>
    <row r="182" spans="1:19" s="222" customFormat="1" ht="20.100000000000001" customHeight="1" x14ac:dyDescent="0.3">
      <c r="A182" s="237"/>
      <c r="B182" s="238"/>
      <c r="C182" s="239"/>
      <c r="D182" s="255"/>
      <c r="E182" s="254"/>
      <c r="F182" s="254"/>
      <c r="G182" s="254"/>
      <c r="H182" s="253"/>
      <c r="I182" s="388"/>
      <c r="J182" s="389"/>
      <c r="K182" s="240">
        <v>19</v>
      </c>
      <c r="L182" s="241"/>
      <c r="M182" s="390"/>
      <c r="N182" s="391"/>
      <c r="O182" s="392"/>
      <c r="P182" s="207"/>
      <c r="Q182" s="208">
        <f>IF(K182=$Q$3,K181,0)</f>
        <v>0</v>
      </c>
      <c r="R182" s="208">
        <f>IF(K182=$R$3,K181,0)</f>
        <v>0</v>
      </c>
      <c r="S182" s="207"/>
    </row>
    <row r="183" spans="1:19" s="222" customFormat="1" ht="20.100000000000001" customHeight="1" x14ac:dyDescent="0.3">
      <c r="A183" s="232">
        <f>A181+1</f>
        <v>88</v>
      </c>
      <c r="B183" s="233"/>
      <c r="C183" s="234"/>
      <c r="D183" s="258"/>
      <c r="E183" s="257"/>
      <c r="F183" s="257"/>
      <c r="G183" s="257"/>
      <c r="H183" s="256"/>
      <c r="I183" s="393"/>
      <c r="J183" s="394"/>
      <c r="K183" s="235">
        <f>IF(C184&gt;0,(((B183/C184)*I183)-((B183/C184)*I183*I184)),(B183*I183-(B183*I183*I184)))</f>
        <v>0</v>
      </c>
      <c r="L183" s="236"/>
      <c r="M183" s="390"/>
      <c r="N183" s="391"/>
      <c r="O183" s="392"/>
      <c r="P183" s="207"/>
      <c r="Q183" s="208"/>
      <c r="R183" s="208"/>
      <c r="S183" s="207"/>
    </row>
    <row r="184" spans="1:19" s="222" customFormat="1" ht="20.100000000000001" customHeight="1" x14ac:dyDescent="0.3">
      <c r="A184" s="237"/>
      <c r="B184" s="238"/>
      <c r="C184" s="239"/>
      <c r="D184" s="255"/>
      <c r="E184" s="254"/>
      <c r="F184" s="254"/>
      <c r="G184" s="254"/>
      <c r="H184" s="253"/>
      <c r="I184" s="388"/>
      <c r="J184" s="389"/>
      <c r="K184" s="240">
        <v>19</v>
      </c>
      <c r="L184" s="241"/>
      <c r="M184" s="390"/>
      <c r="N184" s="391"/>
      <c r="O184" s="392"/>
      <c r="P184" s="207"/>
      <c r="Q184" s="208">
        <f>IF(K184=$Q$3,K183,0)</f>
        <v>0</v>
      </c>
      <c r="R184" s="208">
        <f>IF(K184=$R$3,K183,0)</f>
        <v>0</v>
      </c>
      <c r="S184" s="207"/>
    </row>
    <row r="185" spans="1:19" s="222" customFormat="1" ht="20.100000000000001" customHeight="1" x14ac:dyDescent="0.3">
      <c r="A185" s="232">
        <f>A183+1</f>
        <v>89</v>
      </c>
      <c r="B185" s="233"/>
      <c r="C185" s="234"/>
      <c r="D185" s="258"/>
      <c r="E185" s="257"/>
      <c r="F185" s="257"/>
      <c r="G185" s="257"/>
      <c r="H185" s="256"/>
      <c r="I185" s="393"/>
      <c r="J185" s="394"/>
      <c r="K185" s="235">
        <f>IF(C186&gt;0,(((B185/C186)*I185)-((B185/C186)*I185*I186)),(B185*I185-(B185*I185*I186)))</f>
        <v>0</v>
      </c>
      <c r="L185" s="236"/>
      <c r="M185" s="390"/>
      <c r="N185" s="391"/>
      <c r="O185" s="392"/>
      <c r="P185" s="207"/>
      <c r="Q185" s="208"/>
      <c r="R185" s="208"/>
      <c r="S185" s="207"/>
    </row>
    <row r="186" spans="1:19" s="222" customFormat="1" ht="20.100000000000001" customHeight="1" x14ac:dyDescent="0.3">
      <c r="A186" s="237"/>
      <c r="B186" s="238"/>
      <c r="C186" s="239"/>
      <c r="D186" s="255"/>
      <c r="E186" s="254"/>
      <c r="F186" s="254"/>
      <c r="G186" s="254"/>
      <c r="H186" s="253"/>
      <c r="I186" s="388"/>
      <c r="J186" s="389"/>
      <c r="K186" s="240">
        <v>19</v>
      </c>
      <c r="L186" s="241"/>
      <c r="M186" s="390"/>
      <c r="N186" s="391"/>
      <c r="O186" s="392"/>
      <c r="P186" s="207"/>
      <c r="Q186" s="208">
        <f>IF(K186=$Q$3,K185,0)</f>
        <v>0</v>
      </c>
      <c r="R186" s="208">
        <f>IF(K186=$R$3,K185,0)</f>
        <v>0</v>
      </c>
      <c r="S186" s="207"/>
    </row>
    <row r="187" spans="1:19" s="222" customFormat="1" ht="20.100000000000001" customHeight="1" x14ac:dyDescent="0.3">
      <c r="A187" s="232">
        <f>A185+1</f>
        <v>90</v>
      </c>
      <c r="B187" s="233"/>
      <c r="C187" s="234"/>
      <c r="D187" s="258"/>
      <c r="E187" s="257"/>
      <c r="F187" s="257"/>
      <c r="G187" s="257"/>
      <c r="H187" s="256"/>
      <c r="I187" s="393"/>
      <c r="J187" s="394"/>
      <c r="K187" s="235">
        <f>IF(C188&gt;0,(((B187/C188)*I187)-((B187/C188)*I187*I188)),(B187*I187-(B187*I187*I188)))</f>
        <v>0</v>
      </c>
      <c r="L187" s="236"/>
      <c r="M187" s="390"/>
      <c r="N187" s="391"/>
      <c r="O187" s="392"/>
      <c r="P187" s="207"/>
      <c r="Q187" s="208"/>
      <c r="R187" s="208"/>
      <c r="S187" s="207"/>
    </row>
    <row r="188" spans="1:19" s="222" customFormat="1" ht="20.100000000000001" customHeight="1" x14ac:dyDescent="0.3">
      <c r="A188" s="237"/>
      <c r="B188" s="238"/>
      <c r="C188" s="239"/>
      <c r="D188" s="255"/>
      <c r="E188" s="254"/>
      <c r="F188" s="254"/>
      <c r="G188" s="254"/>
      <c r="H188" s="253"/>
      <c r="I188" s="388"/>
      <c r="J188" s="389"/>
      <c r="K188" s="240">
        <v>19</v>
      </c>
      <c r="L188" s="241"/>
      <c r="M188" s="390"/>
      <c r="N188" s="391"/>
      <c r="O188" s="392"/>
      <c r="P188" s="207"/>
      <c r="Q188" s="208">
        <f>IF(K188=$Q$3,K187,0)</f>
        <v>0</v>
      </c>
      <c r="R188" s="208">
        <f>IF(K188=$R$3,K187,0)</f>
        <v>0</v>
      </c>
      <c r="S188" s="207"/>
    </row>
    <row r="189" spans="1:19" s="222" customFormat="1" ht="20.100000000000001" customHeight="1" x14ac:dyDescent="0.3">
      <c r="A189" s="232">
        <f>A187+1</f>
        <v>91</v>
      </c>
      <c r="B189" s="233"/>
      <c r="C189" s="234"/>
      <c r="D189" s="258"/>
      <c r="E189" s="257"/>
      <c r="F189" s="257"/>
      <c r="G189" s="257"/>
      <c r="H189" s="256"/>
      <c r="I189" s="393"/>
      <c r="J189" s="394"/>
      <c r="K189" s="235">
        <f>IF(C190&gt;0,(((B189/C190)*I189)-((B189/C190)*I189*I190)),(B189*I189-(B189*I189*I190)))</f>
        <v>0</v>
      </c>
      <c r="L189" s="236"/>
      <c r="M189" s="390"/>
      <c r="N189" s="391"/>
      <c r="O189" s="392"/>
      <c r="P189" s="207"/>
      <c r="Q189" s="208"/>
      <c r="R189" s="208"/>
      <c r="S189" s="207"/>
    </row>
    <row r="190" spans="1:19" s="222" customFormat="1" ht="20.100000000000001" customHeight="1" x14ac:dyDescent="0.3">
      <c r="A190" s="237"/>
      <c r="B190" s="238"/>
      <c r="C190" s="239"/>
      <c r="D190" s="255"/>
      <c r="E190" s="254"/>
      <c r="F190" s="254"/>
      <c r="G190" s="254"/>
      <c r="H190" s="253"/>
      <c r="I190" s="388"/>
      <c r="J190" s="389"/>
      <c r="K190" s="240">
        <v>19</v>
      </c>
      <c r="L190" s="241"/>
      <c r="M190" s="390"/>
      <c r="N190" s="391"/>
      <c r="O190" s="392"/>
      <c r="P190" s="207"/>
      <c r="Q190" s="208">
        <f>IF(K190=$Q$3,K189,0)</f>
        <v>0</v>
      </c>
      <c r="R190" s="208">
        <f>IF(K190=$R$3,K189,0)</f>
        <v>0</v>
      </c>
      <c r="S190" s="207"/>
    </row>
    <row r="191" spans="1:19" s="222" customFormat="1" ht="20.100000000000001" customHeight="1" x14ac:dyDescent="0.3">
      <c r="A191" s="232">
        <f>A189+1</f>
        <v>92</v>
      </c>
      <c r="B191" s="233"/>
      <c r="C191" s="234"/>
      <c r="D191" s="258"/>
      <c r="E191" s="257"/>
      <c r="F191" s="257"/>
      <c r="G191" s="257"/>
      <c r="H191" s="256"/>
      <c r="I191" s="393"/>
      <c r="J191" s="394"/>
      <c r="K191" s="235">
        <f>IF(C192&gt;0,(((B191/C192)*I191)-((B191/C192)*I191*I192)),(B191*I191-(B191*I191*I192)))</f>
        <v>0</v>
      </c>
      <c r="L191" s="236"/>
      <c r="M191" s="390"/>
      <c r="N191" s="391"/>
      <c r="O191" s="392"/>
      <c r="P191" s="207"/>
      <c r="Q191" s="208"/>
      <c r="R191" s="208"/>
      <c r="S191" s="207"/>
    </row>
    <row r="192" spans="1:19" s="222" customFormat="1" ht="20.100000000000001" customHeight="1" x14ac:dyDescent="0.3">
      <c r="A192" s="237"/>
      <c r="B192" s="238"/>
      <c r="C192" s="239"/>
      <c r="D192" s="255"/>
      <c r="E192" s="254"/>
      <c r="F192" s="254"/>
      <c r="G192" s="254"/>
      <c r="H192" s="253"/>
      <c r="I192" s="388"/>
      <c r="J192" s="389"/>
      <c r="K192" s="240">
        <v>19</v>
      </c>
      <c r="L192" s="241"/>
      <c r="M192" s="390"/>
      <c r="N192" s="391"/>
      <c r="O192" s="392"/>
      <c r="P192" s="207"/>
      <c r="Q192" s="208">
        <f>IF(K192=$Q$3,K191,0)</f>
        <v>0</v>
      </c>
      <c r="R192" s="208">
        <f>IF(K192=$R$3,K191,0)</f>
        <v>0</v>
      </c>
      <c r="S192" s="207"/>
    </row>
    <row r="193" spans="1:19" s="222" customFormat="1" ht="20.100000000000001" customHeight="1" x14ac:dyDescent="0.3">
      <c r="A193" s="232">
        <f>A191+1</f>
        <v>93</v>
      </c>
      <c r="B193" s="233"/>
      <c r="C193" s="234"/>
      <c r="D193" s="258"/>
      <c r="E193" s="257"/>
      <c r="F193" s="257"/>
      <c r="G193" s="257"/>
      <c r="H193" s="256"/>
      <c r="I193" s="393"/>
      <c r="J193" s="394"/>
      <c r="K193" s="235">
        <f>IF(C194&gt;0,(((B193/C194)*I193)-((B193/C194)*I193*I194)),(B193*I193-(B193*I193*I194)))</f>
        <v>0</v>
      </c>
      <c r="L193" s="236"/>
      <c r="M193" s="390"/>
      <c r="N193" s="391"/>
      <c r="O193" s="392"/>
      <c r="P193" s="207"/>
      <c r="Q193" s="208"/>
      <c r="R193" s="208"/>
      <c r="S193" s="207"/>
    </row>
    <row r="194" spans="1:19" s="222" customFormat="1" ht="20.100000000000001" customHeight="1" x14ac:dyDescent="0.3">
      <c r="A194" s="237"/>
      <c r="B194" s="238"/>
      <c r="C194" s="239"/>
      <c r="D194" s="255"/>
      <c r="E194" s="254"/>
      <c r="F194" s="254"/>
      <c r="G194" s="254"/>
      <c r="H194" s="253"/>
      <c r="I194" s="388"/>
      <c r="J194" s="389"/>
      <c r="K194" s="240">
        <v>19</v>
      </c>
      <c r="L194" s="241"/>
      <c r="M194" s="390"/>
      <c r="N194" s="391"/>
      <c r="O194" s="392"/>
      <c r="P194" s="207"/>
      <c r="Q194" s="208">
        <f>IF(K194=$Q$3,K193,0)</f>
        <v>0</v>
      </c>
      <c r="R194" s="208">
        <f>IF(K194=$R$3,K193,0)</f>
        <v>0</v>
      </c>
      <c r="S194" s="207"/>
    </row>
    <row r="195" spans="1:19" s="222" customFormat="1" ht="20.100000000000001" customHeight="1" x14ac:dyDescent="0.3">
      <c r="A195" s="232">
        <f>A193+1</f>
        <v>94</v>
      </c>
      <c r="B195" s="233"/>
      <c r="C195" s="234"/>
      <c r="D195" s="258"/>
      <c r="E195" s="257"/>
      <c r="F195" s="257"/>
      <c r="G195" s="257"/>
      <c r="H195" s="256"/>
      <c r="I195" s="393"/>
      <c r="J195" s="394"/>
      <c r="K195" s="235">
        <f>IF(C196&gt;0,(((B195/C196)*I195)-((B195/C196)*I195*I196)),(B195*I195-(B195*I195*I196)))</f>
        <v>0</v>
      </c>
      <c r="L195" s="236"/>
      <c r="M195" s="390"/>
      <c r="N195" s="391"/>
      <c r="O195" s="392"/>
      <c r="P195" s="207"/>
      <c r="Q195" s="208"/>
      <c r="R195" s="208"/>
      <c r="S195" s="207"/>
    </row>
    <row r="196" spans="1:19" s="222" customFormat="1" ht="20.100000000000001" customHeight="1" x14ac:dyDescent="0.3">
      <c r="A196" s="237"/>
      <c r="B196" s="238"/>
      <c r="C196" s="239"/>
      <c r="D196" s="255"/>
      <c r="E196" s="254"/>
      <c r="F196" s="254"/>
      <c r="G196" s="254"/>
      <c r="H196" s="253"/>
      <c r="I196" s="388"/>
      <c r="J196" s="389"/>
      <c r="K196" s="240">
        <v>19</v>
      </c>
      <c r="L196" s="241"/>
      <c r="M196" s="390"/>
      <c r="N196" s="391"/>
      <c r="O196" s="392"/>
      <c r="P196" s="207"/>
      <c r="Q196" s="208">
        <f>IF(K196=$Q$3,K195,0)</f>
        <v>0</v>
      </c>
      <c r="R196" s="208">
        <f>IF(K196=$R$3,K195,0)</f>
        <v>0</v>
      </c>
      <c r="S196" s="207"/>
    </row>
    <row r="197" spans="1:19" s="222" customFormat="1" ht="20.100000000000001" customHeight="1" x14ac:dyDescent="0.3">
      <c r="A197" s="232">
        <f>A195+1</f>
        <v>95</v>
      </c>
      <c r="B197" s="233"/>
      <c r="C197" s="234"/>
      <c r="D197" s="258"/>
      <c r="E197" s="257"/>
      <c r="F197" s="257"/>
      <c r="G197" s="257"/>
      <c r="H197" s="256"/>
      <c r="I197" s="393"/>
      <c r="J197" s="394"/>
      <c r="K197" s="235">
        <f>IF(C198&gt;0,(((B197/C198)*I197)-((B197/C198)*I197*I198)),(B197*I197-(B197*I197*I198)))</f>
        <v>0</v>
      </c>
      <c r="L197" s="236"/>
      <c r="M197" s="390"/>
      <c r="N197" s="391"/>
      <c r="O197" s="392"/>
      <c r="P197" s="207"/>
      <c r="Q197" s="208"/>
      <c r="R197" s="208"/>
      <c r="S197" s="207"/>
    </row>
    <row r="198" spans="1:19" s="222" customFormat="1" ht="20.100000000000001" customHeight="1" x14ac:dyDescent="0.3">
      <c r="A198" s="237"/>
      <c r="B198" s="238"/>
      <c r="C198" s="239"/>
      <c r="D198" s="255"/>
      <c r="E198" s="254"/>
      <c r="F198" s="254"/>
      <c r="G198" s="254"/>
      <c r="H198" s="253"/>
      <c r="I198" s="388"/>
      <c r="J198" s="389"/>
      <c r="K198" s="240">
        <v>19</v>
      </c>
      <c r="L198" s="241"/>
      <c r="M198" s="390"/>
      <c r="N198" s="391"/>
      <c r="O198" s="392"/>
      <c r="P198" s="207"/>
      <c r="Q198" s="208">
        <f>IF(K198=$Q$3,K197,0)</f>
        <v>0</v>
      </c>
      <c r="R198" s="208">
        <f>IF(K198=$R$3,K197,0)</f>
        <v>0</v>
      </c>
      <c r="S198" s="207"/>
    </row>
    <row r="199" spans="1:19" s="222" customFormat="1" ht="20.100000000000001" customHeight="1" x14ac:dyDescent="0.3">
      <c r="A199" s="232">
        <f>A197+1</f>
        <v>96</v>
      </c>
      <c r="B199" s="233"/>
      <c r="C199" s="234"/>
      <c r="D199" s="258"/>
      <c r="E199" s="257"/>
      <c r="F199" s="257"/>
      <c r="G199" s="257"/>
      <c r="H199" s="256"/>
      <c r="I199" s="393"/>
      <c r="J199" s="394"/>
      <c r="K199" s="235">
        <f>IF(C200&gt;0,(((B199/C200)*I199)-((B199/C200)*I199*I200)),(B199*I199-(B199*I199*I200)))</f>
        <v>0</v>
      </c>
      <c r="L199" s="236"/>
      <c r="M199" s="390"/>
      <c r="N199" s="391"/>
      <c r="O199" s="392"/>
      <c r="P199" s="207"/>
      <c r="Q199" s="208"/>
      <c r="R199" s="208"/>
      <c r="S199" s="207"/>
    </row>
    <row r="200" spans="1:19" s="222" customFormat="1" ht="20.100000000000001" customHeight="1" x14ac:dyDescent="0.3">
      <c r="A200" s="237"/>
      <c r="B200" s="238"/>
      <c r="C200" s="239"/>
      <c r="D200" s="255"/>
      <c r="E200" s="254"/>
      <c r="F200" s="254"/>
      <c r="G200" s="254"/>
      <c r="H200" s="253"/>
      <c r="I200" s="388"/>
      <c r="J200" s="389"/>
      <c r="K200" s="240">
        <v>19</v>
      </c>
      <c r="L200" s="241"/>
      <c r="M200" s="390"/>
      <c r="N200" s="391"/>
      <c r="O200" s="392"/>
      <c r="P200" s="207"/>
      <c r="Q200" s="208">
        <f>IF(K200=$Q$3,K199,0)</f>
        <v>0</v>
      </c>
      <c r="R200" s="208">
        <f>IF(K200=$R$3,K199,0)</f>
        <v>0</v>
      </c>
      <c r="S200" s="207"/>
    </row>
    <row r="201" spans="1:19" s="222" customFormat="1" ht="20.100000000000001" customHeight="1" x14ac:dyDescent="0.3">
      <c r="A201" s="232">
        <f>A199+1</f>
        <v>97</v>
      </c>
      <c r="B201" s="233"/>
      <c r="C201" s="234"/>
      <c r="D201" s="258"/>
      <c r="E201" s="257"/>
      <c r="F201" s="257"/>
      <c r="G201" s="257"/>
      <c r="H201" s="256"/>
      <c r="I201" s="393"/>
      <c r="J201" s="394"/>
      <c r="K201" s="235">
        <f>IF(C202&gt;0,(((B201/C202)*I201)-((B201/C202)*I201*I202)),(B201*I201-(B201*I201*I202)))</f>
        <v>0</v>
      </c>
      <c r="L201" s="236"/>
      <c r="M201" s="390"/>
      <c r="N201" s="391"/>
      <c r="O201" s="392"/>
      <c r="P201" s="207"/>
      <c r="Q201" s="208"/>
      <c r="R201" s="208"/>
      <c r="S201" s="207"/>
    </row>
    <row r="202" spans="1:19" s="222" customFormat="1" ht="20.100000000000001" customHeight="1" x14ac:dyDescent="0.3">
      <c r="A202" s="237"/>
      <c r="B202" s="238"/>
      <c r="C202" s="239"/>
      <c r="D202" s="255"/>
      <c r="E202" s="254"/>
      <c r="F202" s="254"/>
      <c r="G202" s="254"/>
      <c r="H202" s="253"/>
      <c r="I202" s="388"/>
      <c r="J202" s="389"/>
      <c r="K202" s="240">
        <v>19</v>
      </c>
      <c r="L202" s="241"/>
      <c r="M202" s="390"/>
      <c r="N202" s="391"/>
      <c r="O202" s="392"/>
      <c r="P202" s="207"/>
      <c r="Q202" s="208">
        <f>IF(K202=$Q$3,K201,0)</f>
        <v>0</v>
      </c>
      <c r="R202" s="208">
        <f>IF(K202=$R$3,K201,0)</f>
        <v>0</v>
      </c>
      <c r="S202" s="207"/>
    </row>
    <row r="203" spans="1:19" s="222" customFormat="1" ht="20.100000000000001" customHeight="1" x14ac:dyDescent="0.3">
      <c r="A203" s="232">
        <f>A201+1</f>
        <v>98</v>
      </c>
      <c r="B203" s="233"/>
      <c r="C203" s="234"/>
      <c r="D203" s="258"/>
      <c r="E203" s="257"/>
      <c r="F203" s="257"/>
      <c r="G203" s="257"/>
      <c r="H203" s="256"/>
      <c r="I203" s="393"/>
      <c r="J203" s="394"/>
      <c r="K203" s="235">
        <f>IF(C204&gt;0,(((B203/C204)*I203)-((B203/C204)*I203*I204)),(B203*I203-(B203*I203*I204)))</f>
        <v>0</v>
      </c>
      <c r="L203" s="236"/>
      <c r="M203" s="390"/>
      <c r="N203" s="391"/>
      <c r="O203" s="392"/>
      <c r="P203" s="207"/>
      <c r="Q203" s="208"/>
      <c r="R203" s="208"/>
      <c r="S203" s="207"/>
    </row>
    <row r="204" spans="1:19" s="222" customFormat="1" ht="20.100000000000001" customHeight="1" x14ac:dyDescent="0.3">
      <c r="A204" s="237"/>
      <c r="B204" s="238"/>
      <c r="C204" s="239"/>
      <c r="D204" s="255"/>
      <c r="E204" s="254"/>
      <c r="F204" s="254"/>
      <c r="G204" s="254"/>
      <c r="H204" s="253"/>
      <c r="I204" s="388"/>
      <c r="J204" s="389"/>
      <c r="K204" s="240">
        <v>19</v>
      </c>
      <c r="L204" s="241"/>
      <c r="M204" s="390"/>
      <c r="N204" s="391"/>
      <c r="O204" s="392"/>
      <c r="P204" s="207"/>
      <c r="Q204" s="208">
        <f>IF(K204=$Q$3,K203,0)</f>
        <v>0</v>
      </c>
      <c r="R204" s="208">
        <f>IF(K204=$R$3,K203,0)</f>
        <v>0</v>
      </c>
      <c r="S204" s="207"/>
    </row>
    <row r="205" spans="1:19" s="222" customFormat="1" ht="20.100000000000001" customHeight="1" x14ac:dyDescent="0.3">
      <c r="A205" s="232">
        <f>A203+1</f>
        <v>99</v>
      </c>
      <c r="B205" s="233"/>
      <c r="C205" s="234"/>
      <c r="D205" s="258"/>
      <c r="E205" s="257"/>
      <c r="F205" s="257"/>
      <c r="G205" s="257"/>
      <c r="H205" s="256"/>
      <c r="I205" s="393"/>
      <c r="J205" s="394"/>
      <c r="K205" s="235">
        <f>IF(C206&gt;0,(((B205/C206)*I205)-((B205/C206)*I205*I206)),(B205*I205-(B205*I205*I206)))</f>
        <v>0</v>
      </c>
      <c r="L205" s="236"/>
      <c r="M205" s="390"/>
      <c r="N205" s="391"/>
      <c r="O205" s="392"/>
      <c r="P205" s="207"/>
      <c r="Q205" s="208"/>
      <c r="R205" s="208"/>
      <c r="S205" s="207"/>
    </row>
    <row r="206" spans="1:19" s="222" customFormat="1" ht="20.100000000000001" customHeight="1" x14ac:dyDescent="0.3">
      <c r="A206" s="237"/>
      <c r="B206" s="238"/>
      <c r="C206" s="239"/>
      <c r="D206" s="255"/>
      <c r="E206" s="254"/>
      <c r="F206" s="254"/>
      <c r="G206" s="254"/>
      <c r="H206" s="253"/>
      <c r="I206" s="388"/>
      <c r="J206" s="389"/>
      <c r="K206" s="240">
        <v>19</v>
      </c>
      <c r="L206" s="241"/>
      <c r="M206" s="390"/>
      <c r="N206" s="391"/>
      <c r="O206" s="392"/>
      <c r="P206" s="207"/>
      <c r="Q206" s="208">
        <f>IF(K206=$Q$3,K205,0)</f>
        <v>0</v>
      </c>
      <c r="R206" s="208">
        <f>IF(K206=$R$3,K205,0)</f>
        <v>0</v>
      </c>
      <c r="S206" s="207"/>
    </row>
    <row r="207" spans="1:19" s="222" customFormat="1" ht="20.100000000000001" customHeight="1" x14ac:dyDescent="0.3">
      <c r="A207" s="232">
        <f>A205+1</f>
        <v>100</v>
      </c>
      <c r="B207" s="233"/>
      <c r="C207" s="234"/>
      <c r="D207" s="258"/>
      <c r="E207" s="257"/>
      <c r="F207" s="257"/>
      <c r="G207" s="257"/>
      <c r="H207" s="256"/>
      <c r="I207" s="393"/>
      <c r="J207" s="394"/>
      <c r="K207" s="235">
        <f>IF(C208&gt;0,(((B207/C208)*I207)-((B207/C208)*I207*I208)),(B207*I207-(B207*I207*I208)))</f>
        <v>0</v>
      </c>
      <c r="L207" s="236"/>
      <c r="M207" s="390"/>
      <c r="N207" s="391"/>
      <c r="O207" s="392"/>
      <c r="P207" s="207"/>
      <c r="Q207" s="208"/>
      <c r="R207" s="208"/>
      <c r="S207" s="207"/>
    </row>
    <row r="208" spans="1:19" s="222" customFormat="1" ht="20.100000000000001" customHeight="1" x14ac:dyDescent="0.3">
      <c r="A208" s="237"/>
      <c r="B208" s="238"/>
      <c r="C208" s="239"/>
      <c r="D208" s="255"/>
      <c r="E208" s="254"/>
      <c r="F208" s="254"/>
      <c r="G208" s="254"/>
      <c r="H208" s="253"/>
      <c r="I208" s="388"/>
      <c r="J208" s="389"/>
      <c r="K208" s="240">
        <v>19</v>
      </c>
      <c r="L208" s="241"/>
      <c r="M208" s="390"/>
      <c r="N208" s="391"/>
      <c r="O208" s="392"/>
      <c r="P208" s="207"/>
      <c r="Q208" s="208">
        <f>IF(K208=$Q$3,K207,0)</f>
        <v>0</v>
      </c>
      <c r="R208" s="208">
        <f>IF(K208=$R$3,K207,0)</f>
        <v>0</v>
      </c>
      <c r="S208" s="207"/>
    </row>
    <row r="209" spans="1:19" s="222" customFormat="1" ht="20.100000000000001" customHeight="1" x14ac:dyDescent="0.3">
      <c r="A209" s="232">
        <f>A207+1</f>
        <v>101</v>
      </c>
      <c r="B209" s="233"/>
      <c r="C209" s="234"/>
      <c r="D209" s="258"/>
      <c r="E209" s="257"/>
      <c r="F209" s="257"/>
      <c r="G209" s="257"/>
      <c r="H209" s="256"/>
      <c r="I209" s="406"/>
      <c r="J209" s="394"/>
      <c r="K209" s="235">
        <f>IF(C210&gt;0,(((B209/C210)*I209)-((B209/C210)*I209*I210)),(B209*I209-(B209*I209*I210)))</f>
        <v>0</v>
      </c>
      <c r="L209" s="236"/>
      <c r="M209" s="390"/>
      <c r="N209" s="391"/>
      <c r="O209" s="392"/>
      <c r="P209" s="207"/>
      <c r="Q209" s="208"/>
      <c r="R209" s="208"/>
      <c r="S209" s="207"/>
    </row>
    <row r="210" spans="1:19" s="222" customFormat="1" ht="20.100000000000001" customHeight="1" x14ac:dyDescent="0.3">
      <c r="A210" s="237"/>
      <c r="B210" s="238"/>
      <c r="C210" s="239"/>
      <c r="D210" s="255"/>
      <c r="E210" s="254"/>
      <c r="F210" s="254"/>
      <c r="G210" s="254"/>
      <c r="H210" s="253"/>
      <c r="I210" s="388"/>
      <c r="J210" s="389"/>
      <c r="K210" s="240">
        <v>19</v>
      </c>
      <c r="L210" s="241"/>
      <c r="M210" s="390"/>
      <c r="N210" s="391"/>
      <c r="O210" s="392"/>
      <c r="P210" s="207"/>
      <c r="Q210" s="208">
        <f>IF(K210=$Q$3,K209,0)</f>
        <v>0</v>
      </c>
      <c r="R210" s="208">
        <f>IF(K210=$R$3,K209,0)</f>
        <v>0</v>
      </c>
      <c r="S210" s="207"/>
    </row>
    <row r="211" spans="1:19" s="222" customFormat="1" ht="20.100000000000001" customHeight="1" x14ac:dyDescent="0.3">
      <c r="A211" s="232">
        <f>A209+1</f>
        <v>102</v>
      </c>
      <c r="B211" s="233"/>
      <c r="C211" s="234"/>
      <c r="D211" s="258"/>
      <c r="E211" s="257"/>
      <c r="F211" s="257"/>
      <c r="G211" s="257"/>
      <c r="H211" s="256"/>
      <c r="I211" s="398"/>
      <c r="J211" s="394"/>
      <c r="K211" s="235">
        <f>IF(C212&gt;0,(((B211/C212)*I211)-((B211/C212)*I211*I212)),(B211*I211-(B211*I211*I212)))</f>
        <v>0</v>
      </c>
      <c r="L211" s="236"/>
      <c r="M211" s="390"/>
      <c r="N211" s="391"/>
      <c r="O211" s="392"/>
      <c r="P211" s="207"/>
      <c r="Q211" s="208"/>
      <c r="R211" s="208"/>
      <c r="S211" s="207"/>
    </row>
    <row r="212" spans="1:19" s="222" customFormat="1" ht="20.100000000000001" customHeight="1" x14ac:dyDescent="0.3">
      <c r="A212" s="237"/>
      <c r="B212" s="238"/>
      <c r="C212" s="239"/>
      <c r="D212" s="255"/>
      <c r="E212" s="254"/>
      <c r="F212" s="254"/>
      <c r="G212" s="254"/>
      <c r="H212" s="253"/>
      <c r="I212" s="388"/>
      <c r="J212" s="389"/>
      <c r="K212" s="240">
        <v>19</v>
      </c>
      <c r="L212" s="241"/>
      <c r="M212" s="390"/>
      <c r="N212" s="391"/>
      <c r="O212" s="392"/>
      <c r="P212" s="207"/>
      <c r="Q212" s="208">
        <f>IF(K212=$Q$3,K211,0)</f>
        <v>0</v>
      </c>
      <c r="R212" s="208">
        <f>IF(K212=$R$3,K211,0)</f>
        <v>0</v>
      </c>
      <c r="S212" s="207"/>
    </row>
    <row r="213" spans="1:19" s="222" customFormat="1" ht="20.100000000000001" customHeight="1" x14ac:dyDescent="0.3">
      <c r="A213" s="232">
        <f>A211+1</f>
        <v>103</v>
      </c>
      <c r="B213" s="233"/>
      <c r="C213" s="234"/>
      <c r="D213" s="258"/>
      <c r="E213" s="257"/>
      <c r="F213" s="257"/>
      <c r="G213" s="257"/>
      <c r="H213" s="256"/>
      <c r="I213" s="393"/>
      <c r="J213" s="394"/>
      <c r="K213" s="235">
        <f>IF(C214&gt;0,(((B213/C214)*I213)-((B213/C214)*I213*I214)),(B213*I213-(B213*I213*I214)))</f>
        <v>0</v>
      </c>
      <c r="L213" s="236"/>
      <c r="M213" s="390"/>
      <c r="N213" s="391"/>
      <c r="O213" s="392"/>
      <c r="P213" s="207"/>
      <c r="Q213" s="208"/>
      <c r="R213" s="208"/>
      <c r="S213" s="207"/>
    </row>
    <row r="214" spans="1:19" s="222" customFormat="1" ht="20.100000000000001" customHeight="1" x14ac:dyDescent="0.3">
      <c r="A214" s="237"/>
      <c r="B214" s="238"/>
      <c r="C214" s="239"/>
      <c r="D214" s="255"/>
      <c r="E214" s="254"/>
      <c r="F214" s="254"/>
      <c r="G214" s="254"/>
      <c r="H214" s="253"/>
      <c r="I214" s="388"/>
      <c r="J214" s="389"/>
      <c r="K214" s="240">
        <v>19</v>
      </c>
      <c r="L214" s="241"/>
      <c r="M214" s="390"/>
      <c r="N214" s="391"/>
      <c r="O214" s="392"/>
      <c r="P214" s="207"/>
      <c r="Q214" s="208">
        <f>IF(K214=$Q$3,K213,0)</f>
        <v>0</v>
      </c>
      <c r="R214" s="208">
        <f>IF(K214=$R$3,K213,0)</f>
        <v>0</v>
      </c>
      <c r="S214" s="207"/>
    </row>
    <row r="215" spans="1:19" s="222" customFormat="1" ht="20.100000000000001" customHeight="1" x14ac:dyDescent="0.3">
      <c r="A215" s="232">
        <f>A213+1</f>
        <v>104</v>
      </c>
      <c r="B215" s="233"/>
      <c r="C215" s="234"/>
      <c r="D215" s="258"/>
      <c r="E215" s="257"/>
      <c r="F215" s="257"/>
      <c r="G215" s="257"/>
      <c r="H215" s="256"/>
      <c r="I215" s="393"/>
      <c r="J215" s="394"/>
      <c r="K215" s="235">
        <f>IF(C216&gt;0,(((B215/C216)*I215)-((B215/C216)*I215*I216)),(B215*I215-(B215*I215*I216)))</f>
        <v>0</v>
      </c>
      <c r="L215" s="236"/>
      <c r="M215" s="390"/>
      <c r="N215" s="391"/>
      <c r="O215" s="392"/>
      <c r="P215" s="207"/>
      <c r="Q215" s="208"/>
      <c r="R215" s="208"/>
      <c r="S215" s="207"/>
    </row>
    <row r="216" spans="1:19" s="222" customFormat="1" ht="20.100000000000001" customHeight="1" x14ac:dyDescent="0.3">
      <c r="A216" s="237"/>
      <c r="B216" s="238"/>
      <c r="C216" s="239"/>
      <c r="D216" s="255"/>
      <c r="E216" s="254"/>
      <c r="F216" s="254"/>
      <c r="G216" s="254"/>
      <c r="H216" s="253"/>
      <c r="I216" s="388"/>
      <c r="J216" s="389"/>
      <c r="K216" s="240">
        <v>19</v>
      </c>
      <c r="L216" s="241"/>
      <c r="M216" s="390"/>
      <c r="N216" s="391"/>
      <c r="O216" s="392"/>
      <c r="P216" s="207"/>
      <c r="Q216" s="208">
        <f>IF(K216=$Q$3,K215,0)</f>
        <v>0</v>
      </c>
      <c r="R216" s="208">
        <f>IF(K216=$R$3,K215,0)</f>
        <v>0</v>
      </c>
      <c r="S216" s="207"/>
    </row>
    <row r="217" spans="1:19" s="222" customFormat="1" ht="20.100000000000001" customHeight="1" x14ac:dyDescent="0.3">
      <c r="A217" s="232">
        <f>A215+1</f>
        <v>105</v>
      </c>
      <c r="B217" s="233"/>
      <c r="C217" s="234"/>
      <c r="D217" s="258"/>
      <c r="E217" s="257"/>
      <c r="F217" s="257"/>
      <c r="G217" s="257"/>
      <c r="H217" s="256"/>
      <c r="I217" s="393"/>
      <c r="J217" s="394"/>
      <c r="K217" s="235">
        <f>IF(C218&gt;0,(((B217/C218)*I217)-((B217/C218)*I217*I218)),(B217*I217-(B217*I217*I218)))</f>
        <v>0</v>
      </c>
      <c r="L217" s="236"/>
      <c r="M217" s="390"/>
      <c r="N217" s="391"/>
      <c r="O217" s="392"/>
      <c r="P217" s="207"/>
      <c r="Q217" s="208"/>
      <c r="R217" s="208"/>
      <c r="S217" s="207"/>
    </row>
    <row r="218" spans="1:19" s="222" customFormat="1" ht="20.100000000000001" customHeight="1" x14ac:dyDescent="0.3">
      <c r="A218" s="237"/>
      <c r="B218" s="238"/>
      <c r="C218" s="239"/>
      <c r="D218" s="255"/>
      <c r="E218" s="254"/>
      <c r="F218" s="254"/>
      <c r="G218" s="254"/>
      <c r="H218" s="253"/>
      <c r="I218" s="388"/>
      <c r="J218" s="389"/>
      <c r="K218" s="240">
        <v>19</v>
      </c>
      <c r="L218" s="241"/>
      <c r="M218" s="390"/>
      <c r="N218" s="391"/>
      <c r="O218" s="392"/>
      <c r="P218" s="207"/>
      <c r="Q218" s="208">
        <f>IF(K218=$Q$3,K217,0)</f>
        <v>0</v>
      </c>
      <c r="R218" s="208">
        <f>IF(K218=$R$3,K217,0)</f>
        <v>0</v>
      </c>
      <c r="S218" s="207"/>
    </row>
    <row r="219" spans="1:19" s="222" customFormat="1" ht="20.100000000000001" customHeight="1" x14ac:dyDescent="0.3">
      <c r="A219" s="232">
        <f>A217+1</f>
        <v>106</v>
      </c>
      <c r="B219" s="233"/>
      <c r="C219" s="234"/>
      <c r="D219" s="258"/>
      <c r="E219" s="257"/>
      <c r="F219" s="257"/>
      <c r="G219" s="257"/>
      <c r="H219" s="256"/>
      <c r="I219" s="393"/>
      <c r="J219" s="394"/>
      <c r="K219" s="235">
        <f>IF(C220&gt;0,(((B219/C220)*I219)-((B219/C220)*I219*I220)),(B219*I219-(B219*I219*I220)))</f>
        <v>0</v>
      </c>
      <c r="L219" s="236"/>
      <c r="M219" s="390"/>
      <c r="N219" s="391"/>
      <c r="O219" s="392"/>
      <c r="P219" s="207"/>
      <c r="Q219" s="208"/>
      <c r="R219" s="208"/>
      <c r="S219" s="207"/>
    </row>
    <row r="220" spans="1:19" s="222" customFormat="1" ht="20.100000000000001" customHeight="1" x14ac:dyDescent="0.3">
      <c r="A220" s="237"/>
      <c r="B220" s="238"/>
      <c r="C220" s="239"/>
      <c r="D220" s="255"/>
      <c r="E220" s="254"/>
      <c r="F220" s="254"/>
      <c r="G220" s="254"/>
      <c r="H220" s="253"/>
      <c r="I220" s="388"/>
      <c r="J220" s="389"/>
      <c r="K220" s="240">
        <v>19</v>
      </c>
      <c r="L220" s="241"/>
      <c r="M220" s="390"/>
      <c r="N220" s="391"/>
      <c r="O220" s="392"/>
      <c r="P220" s="207"/>
      <c r="Q220" s="208">
        <f>IF(K220=$Q$3,K219,0)</f>
        <v>0</v>
      </c>
      <c r="R220" s="208">
        <f>IF(K220=$R$3,K219,0)</f>
        <v>0</v>
      </c>
      <c r="S220" s="207"/>
    </row>
    <row r="221" spans="1:19" s="222" customFormat="1" ht="20.100000000000001" customHeight="1" x14ac:dyDescent="0.3">
      <c r="A221" s="232">
        <f>A219+1</f>
        <v>107</v>
      </c>
      <c r="B221" s="233"/>
      <c r="C221" s="234"/>
      <c r="D221" s="258"/>
      <c r="E221" s="257"/>
      <c r="F221" s="257"/>
      <c r="G221" s="257"/>
      <c r="H221" s="256"/>
      <c r="I221" s="393"/>
      <c r="J221" s="394"/>
      <c r="K221" s="235">
        <f>IF(C222&gt;0,(((B221/C222)*I221)-((B221/C222)*I221*I222)),(B221*I221-(B221*I221*I222)))</f>
        <v>0</v>
      </c>
      <c r="L221" s="236"/>
      <c r="M221" s="390"/>
      <c r="N221" s="391"/>
      <c r="O221" s="392"/>
      <c r="P221" s="207"/>
      <c r="Q221" s="208"/>
      <c r="R221" s="208"/>
      <c r="S221" s="207"/>
    </row>
    <row r="222" spans="1:19" s="222" customFormat="1" ht="20.100000000000001" customHeight="1" x14ac:dyDescent="0.3">
      <c r="A222" s="237"/>
      <c r="B222" s="238"/>
      <c r="C222" s="239"/>
      <c r="D222" s="255"/>
      <c r="E222" s="254"/>
      <c r="F222" s="254"/>
      <c r="G222" s="254"/>
      <c r="H222" s="253"/>
      <c r="I222" s="388"/>
      <c r="J222" s="389"/>
      <c r="K222" s="240">
        <v>19</v>
      </c>
      <c r="L222" s="241"/>
      <c r="M222" s="390"/>
      <c r="N222" s="391"/>
      <c r="O222" s="392"/>
      <c r="P222" s="207"/>
      <c r="Q222" s="208">
        <f>IF(K222=$Q$3,K221,0)</f>
        <v>0</v>
      </c>
      <c r="R222" s="208">
        <f>IF(K222=$R$3,K221,0)</f>
        <v>0</v>
      </c>
      <c r="S222" s="207"/>
    </row>
    <row r="223" spans="1:19" s="222" customFormat="1" ht="20.100000000000001" customHeight="1" x14ac:dyDescent="0.3">
      <c r="A223" s="232">
        <f>A221+1</f>
        <v>108</v>
      </c>
      <c r="B223" s="233"/>
      <c r="C223" s="234"/>
      <c r="D223" s="258"/>
      <c r="E223" s="257"/>
      <c r="F223" s="257"/>
      <c r="G223" s="257"/>
      <c r="H223" s="256"/>
      <c r="I223" s="393"/>
      <c r="J223" s="394"/>
      <c r="K223" s="235">
        <f>IF(C224&gt;0,(((B223/C224)*I223)-((B223/C224)*I223*I224)),(B223*I223-(B223*I223*I224)))</f>
        <v>0</v>
      </c>
      <c r="L223" s="236"/>
      <c r="M223" s="390"/>
      <c r="N223" s="391"/>
      <c r="O223" s="392"/>
      <c r="P223" s="207"/>
      <c r="Q223" s="208"/>
      <c r="R223" s="208"/>
      <c r="S223" s="207"/>
    </row>
    <row r="224" spans="1:19" s="222" customFormat="1" ht="20.100000000000001" customHeight="1" x14ac:dyDescent="0.3">
      <c r="A224" s="237"/>
      <c r="B224" s="238"/>
      <c r="C224" s="239"/>
      <c r="D224" s="255"/>
      <c r="E224" s="254"/>
      <c r="F224" s="254"/>
      <c r="G224" s="254"/>
      <c r="H224" s="253"/>
      <c r="I224" s="388"/>
      <c r="J224" s="389"/>
      <c r="K224" s="240">
        <v>19</v>
      </c>
      <c r="L224" s="241"/>
      <c r="M224" s="390"/>
      <c r="N224" s="391"/>
      <c r="O224" s="392"/>
      <c r="P224" s="207"/>
      <c r="Q224" s="208">
        <f>IF(K224=$Q$3,K223,0)</f>
        <v>0</v>
      </c>
      <c r="R224" s="208">
        <f>IF(K224=$R$3,K223,0)</f>
        <v>0</v>
      </c>
      <c r="S224" s="207"/>
    </row>
    <row r="225" spans="1:19" s="222" customFormat="1" ht="20.100000000000001" customHeight="1" x14ac:dyDescent="0.3">
      <c r="A225" s="232">
        <f>A223+1</f>
        <v>109</v>
      </c>
      <c r="B225" s="233"/>
      <c r="C225" s="234"/>
      <c r="D225" s="258"/>
      <c r="E225" s="257"/>
      <c r="F225" s="257"/>
      <c r="G225" s="257"/>
      <c r="H225" s="256"/>
      <c r="I225" s="393"/>
      <c r="J225" s="394"/>
      <c r="K225" s="235">
        <f>IF(C226&gt;0,(((B225/C226)*I225)-((B225/C226)*I225*I226)),(B225*I225-(B225*I225*I226)))</f>
        <v>0</v>
      </c>
      <c r="L225" s="236"/>
      <c r="M225" s="390"/>
      <c r="N225" s="391"/>
      <c r="O225" s="392"/>
      <c r="P225" s="207"/>
      <c r="Q225" s="208"/>
      <c r="R225" s="208"/>
      <c r="S225" s="207"/>
    </row>
    <row r="226" spans="1:19" s="222" customFormat="1" ht="20.100000000000001" customHeight="1" x14ac:dyDescent="0.3">
      <c r="A226" s="237"/>
      <c r="B226" s="238"/>
      <c r="C226" s="239"/>
      <c r="D226" s="255"/>
      <c r="E226" s="254"/>
      <c r="F226" s="254"/>
      <c r="G226" s="254"/>
      <c r="H226" s="253"/>
      <c r="I226" s="388"/>
      <c r="J226" s="389"/>
      <c r="K226" s="240">
        <v>19</v>
      </c>
      <c r="L226" s="241"/>
      <c r="M226" s="390"/>
      <c r="N226" s="391"/>
      <c r="O226" s="392"/>
      <c r="P226" s="207"/>
      <c r="Q226" s="208">
        <f>IF(K226=$Q$3,K225,0)</f>
        <v>0</v>
      </c>
      <c r="R226" s="208">
        <f>IF(K226=$R$3,K225,0)</f>
        <v>0</v>
      </c>
      <c r="S226" s="207"/>
    </row>
    <row r="227" spans="1:19" s="222" customFormat="1" ht="20.100000000000001" customHeight="1" x14ac:dyDescent="0.3">
      <c r="A227" s="232">
        <f>A225+1</f>
        <v>110</v>
      </c>
      <c r="B227" s="233"/>
      <c r="C227" s="234"/>
      <c r="D227" s="258"/>
      <c r="E227" s="257"/>
      <c r="F227" s="257"/>
      <c r="G227" s="257"/>
      <c r="H227" s="256"/>
      <c r="I227" s="393"/>
      <c r="J227" s="394"/>
      <c r="K227" s="235">
        <f>IF(C228&gt;0,(((B227/C228)*I227)-((B227/C228)*I227*I228)),(B227*I227-(B227*I227*I228)))</f>
        <v>0</v>
      </c>
      <c r="L227" s="236"/>
      <c r="M227" s="390"/>
      <c r="N227" s="391"/>
      <c r="O227" s="392"/>
      <c r="P227" s="207"/>
      <c r="Q227" s="208"/>
      <c r="R227" s="208"/>
      <c r="S227" s="207"/>
    </row>
    <row r="228" spans="1:19" s="222" customFormat="1" ht="20.100000000000001" customHeight="1" x14ac:dyDescent="0.3">
      <c r="A228" s="237"/>
      <c r="B228" s="238"/>
      <c r="C228" s="239"/>
      <c r="D228" s="255"/>
      <c r="E228" s="254"/>
      <c r="F228" s="254"/>
      <c r="G228" s="254"/>
      <c r="H228" s="253"/>
      <c r="I228" s="388"/>
      <c r="J228" s="389"/>
      <c r="K228" s="240">
        <v>19</v>
      </c>
      <c r="L228" s="241"/>
      <c r="M228" s="390"/>
      <c r="N228" s="391"/>
      <c r="O228" s="392"/>
      <c r="P228" s="207"/>
      <c r="Q228" s="208">
        <f>IF(K228=$Q$3,K227,0)</f>
        <v>0</v>
      </c>
      <c r="R228" s="208">
        <f>IF(K228=$R$3,K227,0)</f>
        <v>0</v>
      </c>
      <c r="S228" s="207"/>
    </row>
    <row r="229" spans="1:19" s="222" customFormat="1" ht="20.100000000000001" customHeight="1" x14ac:dyDescent="0.3">
      <c r="A229" s="232">
        <f>A227+1</f>
        <v>111</v>
      </c>
      <c r="B229" s="233"/>
      <c r="C229" s="234"/>
      <c r="D229" s="258"/>
      <c r="E229" s="257"/>
      <c r="F229" s="257"/>
      <c r="G229" s="257"/>
      <c r="H229" s="256"/>
      <c r="I229" s="393"/>
      <c r="J229" s="394"/>
      <c r="K229" s="235">
        <f>IF(C230&gt;0,(((B229/C230)*I229)-((B229/C230)*I229*I230)),(B229*I229-(B229*I229*I230)))</f>
        <v>0</v>
      </c>
      <c r="L229" s="236"/>
      <c r="M229" s="390"/>
      <c r="N229" s="391"/>
      <c r="O229" s="392"/>
      <c r="P229" s="207"/>
      <c r="Q229" s="208"/>
      <c r="R229" s="208"/>
      <c r="S229" s="207"/>
    </row>
    <row r="230" spans="1:19" s="222" customFormat="1" ht="20.100000000000001" customHeight="1" x14ac:dyDescent="0.3">
      <c r="A230" s="237"/>
      <c r="B230" s="238"/>
      <c r="C230" s="239"/>
      <c r="D230" s="255"/>
      <c r="E230" s="254"/>
      <c r="F230" s="254"/>
      <c r="G230" s="254"/>
      <c r="H230" s="253"/>
      <c r="I230" s="388"/>
      <c r="J230" s="389"/>
      <c r="K230" s="240">
        <v>19</v>
      </c>
      <c r="L230" s="241"/>
      <c r="M230" s="390"/>
      <c r="N230" s="391"/>
      <c r="O230" s="392"/>
      <c r="P230" s="207"/>
      <c r="Q230" s="208">
        <f>IF(K230=$Q$3,K229,0)</f>
        <v>0</v>
      </c>
      <c r="R230" s="208">
        <f>IF(K230=$R$3,K229,0)</f>
        <v>0</v>
      </c>
      <c r="S230" s="207"/>
    </row>
    <row r="231" spans="1:19" s="222" customFormat="1" ht="20.100000000000001" customHeight="1" x14ac:dyDescent="0.3">
      <c r="A231" s="232">
        <f>A229+1</f>
        <v>112</v>
      </c>
      <c r="B231" s="233"/>
      <c r="C231" s="234"/>
      <c r="D231" s="258"/>
      <c r="E231" s="257"/>
      <c r="F231" s="257"/>
      <c r="G231" s="257"/>
      <c r="H231" s="256"/>
      <c r="I231" s="393"/>
      <c r="J231" s="394"/>
      <c r="K231" s="235">
        <f>IF(C232&gt;0,(((B231/C232)*I231)-((B231/C232)*I231*I232)),(B231*I231-(B231*I231*I232)))</f>
        <v>0</v>
      </c>
      <c r="L231" s="236"/>
      <c r="M231" s="390"/>
      <c r="N231" s="391"/>
      <c r="O231" s="392"/>
      <c r="P231" s="207"/>
      <c r="Q231" s="208"/>
      <c r="R231" s="208"/>
      <c r="S231" s="207"/>
    </row>
    <row r="232" spans="1:19" s="222" customFormat="1" ht="20.100000000000001" customHeight="1" x14ac:dyDescent="0.3">
      <c r="A232" s="237"/>
      <c r="B232" s="238"/>
      <c r="C232" s="239"/>
      <c r="D232" s="255"/>
      <c r="E232" s="254"/>
      <c r="F232" s="254"/>
      <c r="G232" s="254"/>
      <c r="H232" s="253"/>
      <c r="I232" s="388"/>
      <c r="J232" s="389"/>
      <c r="K232" s="240">
        <v>19</v>
      </c>
      <c r="L232" s="241"/>
      <c r="M232" s="390"/>
      <c r="N232" s="391"/>
      <c r="O232" s="392"/>
      <c r="P232" s="207"/>
      <c r="Q232" s="208">
        <f>IF(K232=$Q$3,K231,0)</f>
        <v>0</v>
      </c>
      <c r="R232" s="208">
        <f>IF(K232=$R$3,K231,0)</f>
        <v>0</v>
      </c>
      <c r="S232" s="207"/>
    </row>
    <row r="233" spans="1:19" s="222" customFormat="1" ht="20.100000000000001" customHeight="1" x14ac:dyDescent="0.3">
      <c r="A233" s="232">
        <f>A231+1</f>
        <v>113</v>
      </c>
      <c r="B233" s="233"/>
      <c r="C233" s="234"/>
      <c r="D233" s="258"/>
      <c r="E233" s="257"/>
      <c r="F233" s="257"/>
      <c r="G233" s="257"/>
      <c r="H233" s="256"/>
      <c r="I233" s="393"/>
      <c r="J233" s="394"/>
      <c r="K233" s="235">
        <f>IF(C234&gt;0,(((B233/C234)*I233)-((B233/C234)*I233*I234)),(B233*I233-(B233*I233*I234)))</f>
        <v>0</v>
      </c>
      <c r="L233" s="236"/>
      <c r="M233" s="390"/>
      <c r="N233" s="391"/>
      <c r="O233" s="392"/>
      <c r="P233" s="207"/>
      <c r="Q233" s="208"/>
      <c r="R233" s="208"/>
      <c r="S233" s="207"/>
    </row>
    <row r="234" spans="1:19" s="222" customFormat="1" ht="20.100000000000001" customHeight="1" x14ac:dyDescent="0.3">
      <c r="A234" s="237"/>
      <c r="B234" s="238"/>
      <c r="C234" s="239"/>
      <c r="D234" s="255"/>
      <c r="E234" s="254"/>
      <c r="F234" s="254"/>
      <c r="G234" s="254"/>
      <c r="H234" s="253"/>
      <c r="I234" s="388"/>
      <c r="J234" s="389"/>
      <c r="K234" s="240">
        <v>19</v>
      </c>
      <c r="L234" s="241"/>
      <c r="M234" s="390"/>
      <c r="N234" s="391"/>
      <c r="O234" s="392"/>
      <c r="P234" s="207"/>
      <c r="Q234" s="208">
        <f>IF(K234=$Q$3,K233,0)</f>
        <v>0</v>
      </c>
      <c r="R234" s="208">
        <f>IF(K234=$R$3,K233,0)</f>
        <v>0</v>
      </c>
      <c r="S234" s="207"/>
    </row>
    <row r="235" spans="1:19" s="222" customFormat="1" ht="20.100000000000001" customHeight="1" x14ac:dyDescent="0.3">
      <c r="A235" s="232">
        <f>A233+1</f>
        <v>114</v>
      </c>
      <c r="B235" s="233"/>
      <c r="C235" s="234"/>
      <c r="D235" s="258"/>
      <c r="E235" s="257"/>
      <c r="F235" s="257"/>
      <c r="G235" s="257"/>
      <c r="H235" s="256"/>
      <c r="I235" s="393"/>
      <c r="J235" s="394"/>
      <c r="K235" s="235">
        <f>IF(C236&gt;0,(((B235/C236)*I235)-((B235/C236)*I235*I236)),(B235*I235-(B235*I235*I236)))</f>
        <v>0</v>
      </c>
      <c r="L235" s="236"/>
      <c r="M235" s="390"/>
      <c r="N235" s="391"/>
      <c r="O235" s="392"/>
      <c r="P235" s="207"/>
      <c r="Q235" s="208"/>
      <c r="R235" s="208"/>
      <c r="S235" s="207"/>
    </row>
    <row r="236" spans="1:19" s="222" customFormat="1" ht="20.100000000000001" customHeight="1" x14ac:dyDescent="0.3">
      <c r="A236" s="237"/>
      <c r="B236" s="238"/>
      <c r="C236" s="239"/>
      <c r="D236" s="255"/>
      <c r="E236" s="254"/>
      <c r="F236" s="254"/>
      <c r="G236" s="254"/>
      <c r="H236" s="253"/>
      <c r="I236" s="388"/>
      <c r="J236" s="389"/>
      <c r="K236" s="240">
        <v>19</v>
      </c>
      <c r="L236" s="241"/>
      <c r="M236" s="390"/>
      <c r="N236" s="391"/>
      <c r="O236" s="392"/>
      <c r="P236" s="207"/>
      <c r="Q236" s="208">
        <f>IF(K236=$Q$3,K235,0)</f>
        <v>0</v>
      </c>
      <c r="R236" s="208">
        <f>IF(K236=$R$3,K235,0)</f>
        <v>0</v>
      </c>
      <c r="S236" s="207"/>
    </row>
    <row r="237" spans="1:19" s="222" customFormat="1" ht="20.100000000000001" customHeight="1" x14ac:dyDescent="0.3">
      <c r="A237" s="232">
        <f>A235+1</f>
        <v>115</v>
      </c>
      <c r="B237" s="233"/>
      <c r="C237" s="234"/>
      <c r="D237" s="258"/>
      <c r="E237" s="257"/>
      <c r="F237" s="257"/>
      <c r="G237" s="257"/>
      <c r="H237" s="256"/>
      <c r="I237" s="393"/>
      <c r="J237" s="394"/>
      <c r="K237" s="235">
        <f>IF(C238&gt;0,(((B237/C238)*I237)-((B237/C238)*I237*I238)),(B237*I237-(B237*I237*I238)))</f>
        <v>0</v>
      </c>
      <c r="L237" s="236"/>
      <c r="M237" s="390"/>
      <c r="N237" s="391"/>
      <c r="O237" s="392"/>
      <c r="P237" s="207"/>
      <c r="Q237" s="208"/>
      <c r="R237" s="208"/>
      <c r="S237" s="207"/>
    </row>
    <row r="238" spans="1:19" s="222" customFormat="1" ht="20.100000000000001" customHeight="1" x14ac:dyDescent="0.3">
      <c r="A238" s="237"/>
      <c r="B238" s="238"/>
      <c r="C238" s="239"/>
      <c r="D238" s="255"/>
      <c r="E238" s="254"/>
      <c r="F238" s="254"/>
      <c r="G238" s="254"/>
      <c r="H238" s="253"/>
      <c r="I238" s="388"/>
      <c r="J238" s="389"/>
      <c r="K238" s="240">
        <v>19</v>
      </c>
      <c r="L238" s="241"/>
      <c r="M238" s="390"/>
      <c r="N238" s="391"/>
      <c r="O238" s="392"/>
      <c r="P238" s="207"/>
      <c r="Q238" s="208">
        <f>IF(K238=$Q$3,K237,0)</f>
        <v>0</v>
      </c>
      <c r="R238" s="208">
        <f>IF(K238=$R$3,K237,0)</f>
        <v>0</v>
      </c>
      <c r="S238" s="207"/>
    </row>
    <row r="239" spans="1:19" s="222" customFormat="1" ht="20.100000000000001" customHeight="1" x14ac:dyDescent="0.3">
      <c r="A239" s="232">
        <f>A237+1</f>
        <v>116</v>
      </c>
      <c r="B239" s="233"/>
      <c r="C239" s="234"/>
      <c r="D239" s="258"/>
      <c r="E239" s="257"/>
      <c r="F239" s="257"/>
      <c r="G239" s="257"/>
      <c r="H239" s="256"/>
      <c r="I239" s="393"/>
      <c r="J239" s="394"/>
      <c r="K239" s="235">
        <f>IF(C240&gt;0,(((B239/C240)*I239)-((B239/C240)*I239*I240)),(B239*I239-(B239*I239*I240)))</f>
        <v>0</v>
      </c>
      <c r="L239" s="236"/>
      <c r="M239" s="390"/>
      <c r="N239" s="391"/>
      <c r="O239" s="392"/>
      <c r="P239" s="207"/>
      <c r="Q239" s="208"/>
      <c r="R239" s="208"/>
      <c r="S239" s="207"/>
    </row>
    <row r="240" spans="1:19" s="222" customFormat="1" ht="20.100000000000001" customHeight="1" x14ac:dyDescent="0.3">
      <c r="A240" s="237"/>
      <c r="B240" s="238"/>
      <c r="C240" s="239"/>
      <c r="D240" s="255"/>
      <c r="E240" s="254"/>
      <c r="F240" s="254"/>
      <c r="G240" s="254"/>
      <c r="H240" s="253"/>
      <c r="I240" s="388"/>
      <c r="J240" s="389"/>
      <c r="K240" s="240">
        <v>19</v>
      </c>
      <c r="L240" s="241"/>
      <c r="M240" s="390"/>
      <c r="N240" s="391"/>
      <c r="O240" s="392"/>
      <c r="P240" s="207"/>
      <c r="Q240" s="208">
        <f>IF(K240=$Q$3,K239,0)</f>
        <v>0</v>
      </c>
      <c r="R240" s="208">
        <f>IF(K240=$R$3,K239,0)</f>
        <v>0</v>
      </c>
      <c r="S240" s="207"/>
    </row>
    <row r="241" spans="1:19" s="222" customFormat="1" ht="20.100000000000001" customHeight="1" x14ac:dyDescent="0.3">
      <c r="A241" s="232">
        <f>A239+1</f>
        <v>117</v>
      </c>
      <c r="B241" s="233"/>
      <c r="C241" s="234"/>
      <c r="D241" s="258"/>
      <c r="E241" s="257"/>
      <c r="F241" s="257"/>
      <c r="G241" s="257"/>
      <c r="H241" s="256"/>
      <c r="I241" s="393"/>
      <c r="J241" s="394"/>
      <c r="K241" s="235">
        <f>IF(C242&gt;0,(((B241/C242)*I241)-((B241/C242)*I241*I242)),(B241*I241-(B241*I241*I242)))</f>
        <v>0</v>
      </c>
      <c r="L241" s="236"/>
      <c r="M241" s="390"/>
      <c r="N241" s="391"/>
      <c r="O241" s="392"/>
      <c r="P241" s="207"/>
      <c r="Q241" s="208"/>
      <c r="R241" s="208"/>
      <c r="S241" s="207"/>
    </row>
    <row r="242" spans="1:19" s="222" customFormat="1" ht="20.100000000000001" customHeight="1" x14ac:dyDescent="0.3">
      <c r="A242" s="237"/>
      <c r="B242" s="238"/>
      <c r="C242" s="239"/>
      <c r="D242" s="255"/>
      <c r="E242" s="254"/>
      <c r="F242" s="254"/>
      <c r="G242" s="254"/>
      <c r="H242" s="253"/>
      <c r="I242" s="388"/>
      <c r="J242" s="389"/>
      <c r="K242" s="240">
        <v>19</v>
      </c>
      <c r="L242" s="241"/>
      <c r="M242" s="390"/>
      <c r="N242" s="391"/>
      <c r="O242" s="392"/>
      <c r="P242" s="207"/>
      <c r="Q242" s="208">
        <f>IF(K242=$Q$3,K241,0)</f>
        <v>0</v>
      </c>
      <c r="R242" s="208">
        <f>IF(K242=$R$3,K241,0)</f>
        <v>0</v>
      </c>
      <c r="S242" s="207"/>
    </row>
    <row r="243" spans="1:19" s="222" customFormat="1" ht="20.100000000000001" customHeight="1" x14ac:dyDescent="0.3">
      <c r="A243" s="232">
        <f>A241+1</f>
        <v>118</v>
      </c>
      <c r="B243" s="233"/>
      <c r="C243" s="234"/>
      <c r="D243" s="258"/>
      <c r="E243" s="257"/>
      <c r="F243" s="257"/>
      <c r="G243" s="257"/>
      <c r="H243" s="256"/>
      <c r="I243" s="393"/>
      <c r="J243" s="394"/>
      <c r="K243" s="235">
        <f>IF(C244&gt;0,(((B243/C244)*I243)-((B243/C244)*I243*I244)),(B243*I243-(B243*I243*I244)))</f>
        <v>0</v>
      </c>
      <c r="L243" s="236"/>
      <c r="M243" s="390"/>
      <c r="N243" s="391"/>
      <c r="O243" s="392"/>
      <c r="P243" s="207"/>
      <c r="Q243" s="208"/>
      <c r="R243" s="208"/>
      <c r="S243" s="207"/>
    </row>
    <row r="244" spans="1:19" s="222" customFormat="1" ht="20.100000000000001" customHeight="1" x14ac:dyDescent="0.3">
      <c r="A244" s="237"/>
      <c r="B244" s="238"/>
      <c r="C244" s="239"/>
      <c r="D244" s="255"/>
      <c r="E244" s="254"/>
      <c r="F244" s="254"/>
      <c r="G244" s="254"/>
      <c r="H244" s="253"/>
      <c r="I244" s="388"/>
      <c r="J244" s="389"/>
      <c r="K244" s="240">
        <v>19</v>
      </c>
      <c r="L244" s="241"/>
      <c r="M244" s="390"/>
      <c r="N244" s="391"/>
      <c r="O244" s="392"/>
      <c r="P244" s="207"/>
      <c r="Q244" s="208">
        <f>IF(K244=$Q$3,K243,0)</f>
        <v>0</v>
      </c>
      <c r="R244" s="208">
        <f>IF(K244=$R$3,K243,0)</f>
        <v>0</v>
      </c>
      <c r="S244" s="207"/>
    </row>
    <row r="245" spans="1:19" s="222" customFormat="1" ht="20.100000000000001" customHeight="1" x14ac:dyDescent="0.3">
      <c r="A245" s="232">
        <f>A243+1</f>
        <v>119</v>
      </c>
      <c r="B245" s="233"/>
      <c r="C245" s="234"/>
      <c r="D245" s="258"/>
      <c r="E245" s="257"/>
      <c r="F245" s="257"/>
      <c r="G245" s="257"/>
      <c r="H245" s="256"/>
      <c r="I245" s="393"/>
      <c r="J245" s="394"/>
      <c r="K245" s="235">
        <f>IF(C246&gt;0,(((B245/C246)*I245)-((B245/C246)*I245*I246)),(B245*I245-(B245*I245*I246)))</f>
        <v>0</v>
      </c>
      <c r="L245" s="236"/>
      <c r="M245" s="390"/>
      <c r="N245" s="391"/>
      <c r="O245" s="392"/>
      <c r="P245" s="207"/>
      <c r="Q245" s="208"/>
      <c r="R245" s="208"/>
      <c r="S245" s="207"/>
    </row>
    <row r="246" spans="1:19" s="222" customFormat="1" ht="20.100000000000001" customHeight="1" x14ac:dyDescent="0.3">
      <c r="A246" s="237"/>
      <c r="B246" s="238"/>
      <c r="C246" s="239"/>
      <c r="D246" s="255"/>
      <c r="E246" s="254"/>
      <c r="F246" s="254"/>
      <c r="G246" s="254"/>
      <c r="H246" s="253"/>
      <c r="I246" s="388"/>
      <c r="J246" s="389"/>
      <c r="K246" s="240">
        <v>19</v>
      </c>
      <c r="L246" s="241"/>
      <c r="M246" s="390"/>
      <c r="N246" s="391"/>
      <c r="O246" s="392"/>
      <c r="P246" s="207"/>
      <c r="Q246" s="208">
        <f>IF(K246=$Q$3,K245,0)</f>
        <v>0</v>
      </c>
      <c r="R246" s="208">
        <f>IF(K246=$R$3,K245,0)</f>
        <v>0</v>
      </c>
      <c r="S246" s="207"/>
    </row>
    <row r="247" spans="1:19" s="222" customFormat="1" ht="20.100000000000001" customHeight="1" x14ac:dyDescent="0.3">
      <c r="A247" s="232">
        <f>A245+1</f>
        <v>120</v>
      </c>
      <c r="B247" s="233"/>
      <c r="C247" s="234"/>
      <c r="D247" s="258"/>
      <c r="E247" s="257"/>
      <c r="F247" s="257"/>
      <c r="G247" s="257"/>
      <c r="H247" s="256"/>
      <c r="I247" s="393"/>
      <c r="J247" s="394"/>
      <c r="K247" s="235">
        <f>IF(C248&gt;0,(((B247/C248)*I247)-((B247/C248)*I247*I248)),(B247*I247-(B247*I247*I248)))</f>
        <v>0</v>
      </c>
      <c r="L247" s="236"/>
      <c r="M247" s="390"/>
      <c r="N247" s="391"/>
      <c r="O247" s="392"/>
      <c r="P247" s="207"/>
      <c r="Q247" s="208"/>
      <c r="R247" s="208"/>
      <c r="S247" s="207"/>
    </row>
    <row r="248" spans="1:19" s="222" customFormat="1" ht="20.100000000000001" customHeight="1" x14ac:dyDescent="0.3">
      <c r="A248" s="237"/>
      <c r="B248" s="238"/>
      <c r="C248" s="239"/>
      <c r="D248" s="255"/>
      <c r="E248" s="254"/>
      <c r="F248" s="254"/>
      <c r="G248" s="254"/>
      <c r="H248" s="253"/>
      <c r="I248" s="388"/>
      <c r="J248" s="389"/>
      <c r="K248" s="240">
        <v>19</v>
      </c>
      <c r="L248" s="241"/>
      <c r="M248" s="390"/>
      <c r="N248" s="391"/>
      <c r="O248" s="392"/>
      <c r="P248" s="207"/>
      <c r="Q248" s="208">
        <f>IF(K248=$Q$3,K247,0)</f>
        <v>0</v>
      </c>
      <c r="R248" s="208">
        <f>IF(K248=$R$3,K247,0)</f>
        <v>0</v>
      </c>
      <c r="S248" s="207"/>
    </row>
    <row r="249" spans="1:19" s="222" customFormat="1" ht="20.100000000000001" customHeight="1" x14ac:dyDescent="0.3">
      <c r="A249" s="232">
        <f>A247+1</f>
        <v>121</v>
      </c>
      <c r="B249" s="233"/>
      <c r="C249" s="234"/>
      <c r="D249" s="258"/>
      <c r="E249" s="257"/>
      <c r="F249" s="257"/>
      <c r="G249" s="257"/>
      <c r="H249" s="256"/>
      <c r="I249" s="393"/>
      <c r="J249" s="394"/>
      <c r="K249" s="235">
        <f>IF(C250&gt;0,(((B249/C250)*I249)-((B249/C250)*I249*I250)),(B249*I249-(B249*I249*I250)))</f>
        <v>0</v>
      </c>
      <c r="L249" s="236"/>
      <c r="M249" s="390"/>
      <c r="N249" s="391"/>
      <c r="O249" s="392"/>
      <c r="P249" s="207"/>
      <c r="Q249" s="208"/>
      <c r="R249" s="208"/>
      <c r="S249" s="207"/>
    </row>
    <row r="250" spans="1:19" s="222" customFormat="1" ht="20.100000000000001" customHeight="1" x14ac:dyDescent="0.3">
      <c r="A250" s="237"/>
      <c r="B250" s="238"/>
      <c r="C250" s="239"/>
      <c r="D250" s="255"/>
      <c r="E250" s="254"/>
      <c r="F250" s="254"/>
      <c r="G250" s="254"/>
      <c r="H250" s="253"/>
      <c r="I250" s="388"/>
      <c r="J250" s="389"/>
      <c r="K250" s="240">
        <v>19</v>
      </c>
      <c r="L250" s="241"/>
      <c r="M250" s="390"/>
      <c r="N250" s="391"/>
      <c r="O250" s="392"/>
      <c r="P250" s="207"/>
      <c r="Q250" s="208">
        <f>IF(K250=$Q$3,K249,0)</f>
        <v>0</v>
      </c>
      <c r="R250" s="208">
        <f>IF(K250=$R$3,K249,0)</f>
        <v>0</v>
      </c>
      <c r="S250" s="207"/>
    </row>
    <row r="251" spans="1:19" s="222" customFormat="1" ht="20.100000000000001" customHeight="1" x14ac:dyDescent="0.3">
      <c r="A251" s="232">
        <f>A249+1</f>
        <v>122</v>
      </c>
      <c r="B251" s="233"/>
      <c r="C251" s="234"/>
      <c r="D251" s="258"/>
      <c r="E251" s="257"/>
      <c r="F251" s="257"/>
      <c r="G251" s="257"/>
      <c r="H251" s="256"/>
      <c r="I251" s="393"/>
      <c r="J251" s="394"/>
      <c r="K251" s="235">
        <f>IF(C252&gt;0,(((B251/C252)*I251)-((B251/C252)*I251*I252)),(B251*I251-(B251*I251*I252)))</f>
        <v>0</v>
      </c>
      <c r="L251" s="236"/>
      <c r="M251" s="390"/>
      <c r="N251" s="391"/>
      <c r="O251" s="392"/>
      <c r="P251" s="207"/>
      <c r="Q251" s="208"/>
      <c r="R251" s="208"/>
      <c r="S251" s="207"/>
    </row>
    <row r="252" spans="1:19" s="222" customFormat="1" ht="20.100000000000001" customHeight="1" x14ac:dyDescent="0.3">
      <c r="A252" s="237"/>
      <c r="B252" s="238"/>
      <c r="C252" s="239"/>
      <c r="D252" s="255"/>
      <c r="E252" s="254"/>
      <c r="F252" s="254"/>
      <c r="G252" s="254"/>
      <c r="H252" s="253"/>
      <c r="I252" s="388"/>
      <c r="J252" s="389"/>
      <c r="K252" s="240">
        <v>19</v>
      </c>
      <c r="L252" s="241"/>
      <c r="M252" s="390"/>
      <c r="N252" s="391"/>
      <c r="O252" s="392"/>
      <c r="P252" s="207"/>
      <c r="Q252" s="208">
        <f>IF(K252=$Q$3,K251,0)</f>
        <v>0</v>
      </c>
      <c r="R252" s="208">
        <f>IF(K252=$R$3,K251,0)</f>
        <v>0</v>
      </c>
      <c r="S252" s="207"/>
    </row>
    <row r="253" spans="1:19" s="222" customFormat="1" ht="20.100000000000001" customHeight="1" x14ac:dyDescent="0.3">
      <c r="A253" s="232">
        <f>A251+1</f>
        <v>123</v>
      </c>
      <c r="B253" s="233"/>
      <c r="C253" s="234"/>
      <c r="D253" s="258"/>
      <c r="E253" s="257"/>
      <c r="F253" s="257"/>
      <c r="G253" s="257"/>
      <c r="H253" s="256"/>
      <c r="I253" s="393"/>
      <c r="J253" s="394"/>
      <c r="K253" s="235">
        <f>IF(C254&gt;0,(((B253/C254)*I253)-((B253/C254)*I253*I254)),(B253*I253-(B253*I253*I254)))</f>
        <v>0</v>
      </c>
      <c r="L253" s="236"/>
      <c r="M253" s="390"/>
      <c r="N253" s="391"/>
      <c r="O253" s="392"/>
      <c r="P253" s="207"/>
      <c r="Q253" s="208"/>
      <c r="R253" s="208"/>
      <c r="S253" s="207"/>
    </row>
    <row r="254" spans="1:19" s="222" customFormat="1" ht="20.100000000000001" customHeight="1" x14ac:dyDescent="0.3">
      <c r="A254" s="237"/>
      <c r="B254" s="238"/>
      <c r="C254" s="239"/>
      <c r="D254" s="255"/>
      <c r="E254" s="254"/>
      <c r="F254" s="254"/>
      <c r="G254" s="254"/>
      <c r="H254" s="253"/>
      <c r="I254" s="388"/>
      <c r="J254" s="389"/>
      <c r="K254" s="240">
        <v>19</v>
      </c>
      <c r="L254" s="241"/>
      <c r="M254" s="390"/>
      <c r="N254" s="391"/>
      <c r="O254" s="392"/>
      <c r="P254" s="207"/>
      <c r="Q254" s="208">
        <f>IF(K254=$Q$3,K253,0)</f>
        <v>0</v>
      </c>
      <c r="R254" s="208">
        <f>IF(K254=$R$3,K253,0)</f>
        <v>0</v>
      </c>
      <c r="S254" s="207"/>
    </row>
    <row r="255" spans="1:19" s="222" customFormat="1" ht="20.100000000000001" customHeight="1" x14ac:dyDescent="0.3">
      <c r="A255" s="232">
        <f>A253+1</f>
        <v>124</v>
      </c>
      <c r="B255" s="233"/>
      <c r="C255" s="234"/>
      <c r="D255" s="258"/>
      <c r="E255" s="257"/>
      <c r="F255" s="257"/>
      <c r="G255" s="257"/>
      <c r="H255" s="256"/>
      <c r="I255" s="393"/>
      <c r="J255" s="394"/>
      <c r="K255" s="235">
        <f>IF(C256&gt;0,(((B255/C256)*I255)-((B255/C256)*I255*I256)),(B255*I255-(B255*I255*I256)))</f>
        <v>0</v>
      </c>
      <c r="L255" s="236"/>
      <c r="M255" s="390"/>
      <c r="N255" s="391"/>
      <c r="O255" s="392"/>
      <c r="P255" s="207"/>
      <c r="Q255" s="208"/>
      <c r="R255" s="208"/>
      <c r="S255" s="207"/>
    </row>
    <row r="256" spans="1:19" s="222" customFormat="1" ht="20.100000000000001" customHeight="1" x14ac:dyDescent="0.3">
      <c r="A256" s="237"/>
      <c r="B256" s="238"/>
      <c r="C256" s="239"/>
      <c r="D256" s="255"/>
      <c r="E256" s="254"/>
      <c r="F256" s="254"/>
      <c r="G256" s="254"/>
      <c r="H256" s="253"/>
      <c r="I256" s="388"/>
      <c r="J256" s="389"/>
      <c r="K256" s="240">
        <v>19</v>
      </c>
      <c r="L256" s="241"/>
      <c r="M256" s="390"/>
      <c r="N256" s="391"/>
      <c r="O256" s="392"/>
      <c r="P256" s="207"/>
      <c r="Q256" s="208">
        <f>IF(K256=$Q$3,K255,0)</f>
        <v>0</v>
      </c>
      <c r="R256" s="208">
        <f>IF(K256=$R$3,K255,0)</f>
        <v>0</v>
      </c>
      <c r="S256" s="207"/>
    </row>
    <row r="257" spans="1:19" s="222" customFormat="1" ht="20.100000000000001" customHeight="1" x14ac:dyDescent="0.3">
      <c r="A257" s="232">
        <f>A255+1</f>
        <v>125</v>
      </c>
      <c r="B257" s="233"/>
      <c r="C257" s="234"/>
      <c r="D257" s="258"/>
      <c r="E257" s="257"/>
      <c r="F257" s="257"/>
      <c r="G257" s="257"/>
      <c r="H257" s="256"/>
      <c r="I257" s="393"/>
      <c r="J257" s="394"/>
      <c r="K257" s="235">
        <f>IF(C258&gt;0,(((B257/C258)*I257)-((B257/C258)*I257*I258)),(B257*I257-(B257*I257*I258)))</f>
        <v>0</v>
      </c>
      <c r="L257" s="236"/>
      <c r="M257" s="390"/>
      <c r="N257" s="391"/>
      <c r="O257" s="392"/>
      <c r="P257" s="207"/>
      <c r="Q257" s="208"/>
      <c r="R257" s="208"/>
      <c r="S257" s="207"/>
    </row>
    <row r="258" spans="1:19" s="222" customFormat="1" ht="20.100000000000001" customHeight="1" x14ac:dyDescent="0.3">
      <c r="A258" s="237"/>
      <c r="B258" s="238"/>
      <c r="C258" s="239"/>
      <c r="D258" s="255"/>
      <c r="E258" s="254"/>
      <c r="F258" s="254"/>
      <c r="G258" s="254"/>
      <c r="H258" s="253"/>
      <c r="I258" s="388"/>
      <c r="J258" s="389"/>
      <c r="K258" s="240">
        <v>19</v>
      </c>
      <c r="L258" s="241"/>
      <c r="M258" s="390"/>
      <c r="N258" s="391"/>
      <c r="O258" s="392"/>
      <c r="P258" s="207"/>
      <c r="Q258" s="208">
        <f>IF(K258=$Q$3,K257,0)</f>
        <v>0</v>
      </c>
      <c r="R258" s="208">
        <f>IF(K258=$R$3,K257,0)</f>
        <v>0</v>
      </c>
      <c r="S258" s="207"/>
    </row>
    <row r="259" spans="1:19" s="222" customFormat="1" ht="20.100000000000001" customHeight="1" x14ac:dyDescent="0.3">
      <c r="A259" s="232">
        <f>A257+1</f>
        <v>126</v>
      </c>
      <c r="B259" s="233"/>
      <c r="C259" s="234"/>
      <c r="D259" s="258"/>
      <c r="E259" s="257"/>
      <c r="F259" s="257"/>
      <c r="G259" s="257"/>
      <c r="H259" s="256"/>
      <c r="I259" s="393"/>
      <c r="J259" s="394"/>
      <c r="K259" s="235">
        <f>IF(C260&gt;0,(((B259/C260)*I259)-((B259/C260)*I259*I260)),(B259*I259-(B259*I259*I260)))</f>
        <v>0</v>
      </c>
      <c r="L259" s="236"/>
      <c r="M259" s="390"/>
      <c r="N259" s="391"/>
      <c r="O259" s="392"/>
      <c r="P259" s="207"/>
      <c r="Q259" s="208"/>
      <c r="R259" s="208"/>
      <c r="S259" s="207"/>
    </row>
    <row r="260" spans="1:19" s="222" customFormat="1" ht="20.100000000000001" customHeight="1" x14ac:dyDescent="0.3">
      <c r="A260" s="237"/>
      <c r="B260" s="238"/>
      <c r="C260" s="239"/>
      <c r="D260" s="255"/>
      <c r="E260" s="254"/>
      <c r="F260" s="254"/>
      <c r="G260" s="254"/>
      <c r="H260" s="253"/>
      <c r="I260" s="388"/>
      <c r="J260" s="389"/>
      <c r="K260" s="240">
        <v>19</v>
      </c>
      <c r="L260" s="241"/>
      <c r="M260" s="390"/>
      <c r="N260" s="391"/>
      <c r="O260" s="392"/>
      <c r="P260" s="207"/>
      <c r="Q260" s="208">
        <f>IF(K260=$Q$3,K259,0)</f>
        <v>0</v>
      </c>
      <c r="R260" s="208">
        <f>IF(K260=$R$3,K259,0)</f>
        <v>0</v>
      </c>
      <c r="S260" s="207"/>
    </row>
    <row r="261" spans="1:19" s="222" customFormat="1" ht="20.100000000000001" customHeight="1" x14ac:dyDescent="0.3">
      <c r="A261" s="232">
        <f>A259+1</f>
        <v>127</v>
      </c>
      <c r="B261" s="233"/>
      <c r="C261" s="234"/>
      <c r="D261" s="258"/>
      <c r="E261" s="257"/>
      <c r="F261" s="257"/>
      <c r="G261" s="257"/>
      <c r="H261" s="256"/>
      <c r="I261" s="393"/>
      <c r="J261" s="394"/>
      <c r="K261" s="235">
        <f>IF(C262&gt;0,(((B261/C262)*I261)-((B261/C262)*I261*I262)),(B261*I261-(B261*I261*I262)))</f>
        <v>0</v>
      </c>
      <c r="L261" s="236"/>
      <c r="M261" s="390"/>
      <c r="N261" s="391"/>
      <c r="O261" s="392"/>
      <c r="P261" s="207"/>
      <c r="Q261" s="208"/>
      <c r="R261" s="208"/>
      <c r="S261" s="207"/>
    </row>
    <row r="262" spans="1:19" s="222" customFormat="1" ht="20.100000000000001" customHeight="1" x14ac:dyDescent="0.3">
      <c r="A262" s="237"/>
      <c r="B262" s="238"/>
      <c r="C262" s="239"/>
      <c r="D262" s="255"/>
      <c r="E262" s="254"/>
      <c r="F262" s="254"/>
      <c r="G262" s="254"/>
      <c r="H262" s="253"/>
      <c r="I262" s="388"/>
      <c r="J262" s="389"/>
      <c r="K262" s="240">
        <v>19</v>
      </c>
      <c r="L262" s="241"/>
      <c r="M262" s="390"/>
      <c r="N262" s="391"/>
      <c r="O262" s="392"/>
      <c r="P262" s="207"/>
      <c r="Q262" s="208">
        <f>IF(K262=$Q$3,K261,0)</f>
        <v>0</v>
      </c>
      <c r="R262" s="208">
        <f>IF(K262=$R$3,K261,0)</f>
        <v>0</v>
      </c>
      <c r="S262" s="207"/>
    </row>
    <row r="263" spans="1:19" s="222" customFormat="1" ht="20.100000000000001" customHeight="1" x14ac:dyDescent="0.3">
      <c r="A263" s="232">
        <f>A261+1</f>
        <v>128</v>
      </c>
      <c r="B263" s="233"/>
      <c r="C263" s="234"/>
      <c r="D263" s="258"/>
      <c r="E263" s="257"/>
      <c r="F263" s="257"/>
      <c r="G263" s="257"/>
      <c r="H263" s="256"/>
      <c r="I263" s="393"/>
      <c r="J263" s="394"/>
      <c r="K263" s="235">
        <f>IF(C264&gt;0,(((B263/C264)*I263)-((B263/C264)*I263*I264)),(B263*I263-(B263*I263*I264)))</f>
        <v>0</v>
      </c>
      <c r="L263" s="236"/>
      <c r="M263" s="390"/>
      <c r="N263" s="391"/>
      <c r="O263" s="392"/>
      <c r="P263" s="207"/>
      <c r="Q263" s="208"/>
      <c r="R263" s="208"/>
      <c r="S263" s="207"/>
    </row>
    <row r="264" spans="1:19" s="222" customFormat="1" ht="20.100000000000001" customHeight="1" x14ac:dyDescent="0.3">
      <c r="A264" s="237"/>
      <c r="B264" s="238"/>
      <c r="C264" s="239"/>
      <c r="D264" s="255"/>
      <c r="E264" s="254"/>
      <c r="F264" s="254"/>
      <c r="G264" s="254"/>
      <c r="H264" s="253"/>
      <c r="I264" s="388"/>
      <c r="J264" s="389"/>
      <c r="K264" s="240">
        <v>19</v>
      </c>
      <c r="L264" s="241"/>
      <c r="M264" s="390"/>
      <c r="N264" s="391"/>
      <c r="O264" s="392"/>
      <c r="P264" s="207"/>
      <c r="Q264" s="208">
        <f>IF(K264=$Q$3,K263,0)</f>
        <v>0</v>
      </c>
      <c r="R264" s="208">
        <f>IF(K264=$R$3,K263,0)</f>
        <v>0</v>
      </c>
      <c r="S264" s="207"/>
    </row>
    <row r="265" spans="1:19" s="222" customFormat="1" ht="20.100000000000001" customHeight="1" x14ac:dyDescent="0.3">
      <c r="A265" s="232">
        <f>A263+1</f>
        <v>129</v>
      </c>
      <c r="B265" s="233"/>
      <c r="C265" s="234"/>
      <c r="D265" s="258"/>
      <c r="E265" s="257"/>
      <c r="F265" s="257"/>
      <c r="G265" s="257"/>
      <c r="H265" s="256"/>
      <c r="I265" s="393"/>
      <c r="J265" s="394"/>
      <c r="K265" s="235">
        <f>IF(C266&gt;0,(((B265/C266)*I265)-((B265/C266)*I265*I266)),(B265*I265-(B265*I265*I266)))</f>
        <v>0</v>
      </c>
      <c r="L265" s="236"/>
      <c r="M265" s="390"/>
      <c r="N265" s="391"/>
      <c r="O265" s="392"/>
      <c r="P265" s="207"/>
      <c r="Q265" s="208"/>
      <c r="R265" s="208"/>
      <c r="S265" s="207"/>
    </row>
    <row r="266" spans="1:19" s="222" customFormat="1" ht="20.100000000000001" customHeight="1" x14ac:dyDescent="0.3">
      <c r="A266" s="237"/>
      <c r="B266" s="238"/>
      <c r="C266" s="239"/>
      <c r="D266" s="255"/>
      <c r="E266" s="254"/>
      <c r="F266" s="254"/>
      <c r="G266" s="254"/>
      <c r="H266" s="253"/>
      <c r="I266" s="388"/>
      <c r="J266" s="389"/>
      <c r="K266" s="240">
        <v>19</v>
      </c>
      <c r="L266" s="241"/>
      <c r="M266" s="390"/>
      <c r="N266" s="391"/>
      <c r="O266" s="392"/>
      <c r="P266" s="207"/>
      <c r="Q266" s="208">
        <f>IF(K266=$Q$3,K265,0)</f>
        <v>0</v>
      </c>
      <c r="R266" s="208">
        <f>IF(K266=$R$3,K265,0)</f>
        <v>0</v>
      </c>
      <c r="S266" s="207"/>
    </row>
    <row r="267" spans="1:19" s="222" customFormat="1" ht="20.100000000000001" customHeight="1" x14ac:dyDescent="0.3">
      <c r="A267" s="232">
        <f>A265+1</f>
        <v>130</v>
      </c>
      <c r="B267" s="233"/>
      <c r="C267" s="234"/>
      <c r="D267" s="258"/>
      <c r="E267" s="257"/>
      <c r="F267" s="257"/>
      <c r="G267" s="257"/>
      <c r="H267" s="256"/>
      <c r="I267" s="393"/>
      <c r="J267" s="394"/>
      <c r="K267" s="235">
        <f>IF(C268&gt;0,(((B267/C268)*I267)-((B267/C268)*I267*I268)),(B267*I267-(B267*I267*I268)))</f>
        <v>0</v>
      </c>
      <c r="L267" s="236"/>
      <c r="M267" s="390"/>
      <c r="N267" s="391"/>
      <c r="O267" s="392"/>
      <c r="P267" s="207"/>
      <c r="Q267" s="208"/>
      <c r="R267" s="208"/>
      <c r="S267" s="207"/>
    </row>
    <row r="268" spans="1:19" s="222" customFormat="1" ht="20.100000000000001" customHeight="1" x14ac:dyDescent="0.3">
      <c r="A268" s="237"/>
      <c r="B268" s="238"/>
      <c r="C268" s="239"/>
      <c r="D268" s="255"/>
      <c r="E268" s="254"/>
      <c r="F268" s="254"/>
      <c r="G268" s="254"/>
      <c r="H268" s="253"/>
      <c r="I268" s="388"/>
      <c r="J268" s="389"/>
      <c r="K268" s="240">
        <v>19</v>
      </c>
      <c r="L268" s="241"/>
      <c r="M268" s="390"/>
      <c r="N268" s="391"/>
      <c r="O268" s="392"/>
      <c r="P268" s="207"/>
      <c r="Q268" s="208">
        <f>IF(K268=$Q$3,K267,0)</f>
        <v>0</v>
      </c>
      <c r="R268" s="208">
        <f>IF(K268=$R$3,K267,0)</f>
        <v>0</v>
      </c>
      <c r="S268" s="207"/>
    </row>
    <row r="269" spans="1:19" x14ac:dyDescent="0.25">
      <c r="B269" s="245"/>
      <c r="C269" s="245"/>
      <c r="D269" s="245"/>
      <c r="E269" s="245"/>
      <c r="F269" s="245"/>
      <c r="G269" s="245"/>
      <c r="H269" s="245"/>
      <c r="I269" s="245"/>
      <c r="J269" s="245"/>
    </row>
    <row r="270" spans="1:19" x14ac:dyDescent="0.25">
      <c r="B270" s="245"/>
      <c r="C270" s="245"/>
      <c r="D270" s="245"/>
      <c r="E270" s="245"/>
      <c r="F270" s="245"/>
      <c r="G270" s="245"/>
      <c r="H270" s="245"/>
      <c r="I270" s="245"/>
      <c r="J270" s="245"/>
    </row>
  </sheetData>
  <sheetProtection password="DC7A" sheet="1" objects="1" scenarios="1" formatCells="0" selectLockedCells="1"/>
  <mergeCells count="524">
    <mergeCell ref="I74:J74"/>
    <mergeCell ref="M74:O74"/>
    <mergeCell ref="I75:J75"/>
    <mergeCell ref="M75:O75"/>
    <mergeCell ref="I76:J76"/>
    <mergeCell ref="M76:O76"/>
    <mergeCell ref="I71:J71"/>
    <mergeCell ref="M71:O71"/>
    <mergeCell ref="I72:J72"/>
    <mergeCell ref="M72:O72"/>
    <mergeCell ref="I73:J73"/>
    <mergeCell ref="M73:O73"/>
    <mergeCell ref="I68:J68"/>
    <mergeCell ref="M68:O68"/>
    <mergeCell ref="I69:J69"/>
    <mergeCell ref="M69:O69"/>
    <mergeCell ref="I70:J70"/>
    <mergeCell ref="M70:O70"/>
    <mergeCell ref="I65:J65"/>
    <mergeCell ref="M65:O65"/>
    <mergeCell ref="I66:J66"/>
    <mergeCell ref="M66:O66"/>
    <mergeCell ref="I67:J67"/>
    <mergeCell ref="M67:O67"/>
    <mergeCell ref="I62:J62"/>
    <mergeCell ref="M62:O62"/>
    <mergeCell ref="I63:J63"/>
    <mergeCell ref="M63:O63"/>
    <mergeCell ref="I64:J64"/>
    <mergeCell ref="M64:O64"/>
    <mergeCell ref="I59:J59"/>
    <mergeCell ref="M59:O59"/>
    <mergeCell ref="I60:J60"/>
    <mergeCell ref="M60:O60"/>
    <mergeCell ref="I61:J61"/>
    <mergeCell ref="M61:O61"/>
    <mergeCell ref="I56:J56"/>
    <mergeCell ref="M56:O56"/>
    <mergeCell ref="I57:J57"/>
    <mergeCell ref="M57:O57"/>
    <mergeCell ref="I58:J58"/>
    <mergeCell ref="M58:O58"/>
    <mergeCell ref="I53:J53"/>
    <mergeCell ref="M53:O53"/>
    <mergeCell ref="I54:J54"/>
    <mergeCell ref="M54:O54"/>
    <mergeCell ref="I55:J55"/>
    <mergeCell ref="M55:O55"/>
    <mergeCell ref="I50:J50"/>
    <mergeCell ref="M50:O50"/>
    <mergeCell ref="I51:J51"/>
    <mergeCell ref="M51:O51"/>
    <mergeCell ref="I52:J52"/>
    <mergeCell ref="M52:O52"/>
    <mergeCell ref="I47:J47"/>
    <mergeCell ref="M47:O47"/>
    <mergeCell ref="I48:J48"/>
    <mergeCell ref="M48:O48"/>
    <mergeCell ref="I49:J49"/>
    <mergeCell ref="M49:O49"/>
    <mergeCell ref="I44:J44"/>
    <mergeCell ref="M44:O44"/>
    <mergeCell ref="I45:J45"/>
    <mergeCell ref="M45:O45"/>
    <mergeCell ref="I46:J46"/>
    <mergeCell ref="M46:O46"/>
    <mergeCell ref="I41:J41"/>
    <mergeCell ref="M41:O41"/>
    <mergeCell ref="I42:J42"/>
    <mergeCell ref="M42:O42"/>
    <mergeCell ref="I43:J43"/>
    <mergeCell ref="M43:O43"/>
    <mergeCell ref="I38:J38"/>
    <mergeCell ref="M38:O38"/>
    <mergeCell ref="I39:J39"/>
    <mergeCell ref="M39:O39"/>
    <mergeCell ref="I40:J40"/>
    <mergeCell ref="M40:O40"/>
    <mergeCell ref="I35:J35"/>
    <mergeCell ref="M35:O35"/>
    <mergeCell ref="I36:J36"/>
    <mergeCell ref="M36:O36"/>
    <mergeCell ref="I37:J37"/>
    <mergeCell ref="M37:O37"/>
    <mergeCell ref="I32:J32"/>
    <mergeCell ref="M32:O32"/>
    <mergeCell ref="I33:J33"/>
    <mergeCell ref="M33:O33"/>
    <mergeCell ref="I34:J34"/>
    <mergeCell ref="M34:O34"/>
    <mergeCell ref="I29:J29"/>
    <mergeCell ref="M29:O29"/>
    <mergeCell ref="I30:J30"/>
    <mergeCell ref="M30:O30"/>
    <mergeCell ref="I31:J31"/>
    <mergeCell ref="M31:O31"/>
    <mergeCell ref="I26:J26"/>
    <mergeCell ref="M26:O26"/>
    <mergeCell ref="I27:J27"/>
    <mergeCell ref="M27:O27"/>
    <mergeCell ref="I28:J28"/>
    <mergeCell ref="M28:O28"/>
    <mergeCell ref="I23:J23"/>
    <mergeCell ref="M23:O23"/>
    <mergeCell ref="I24:J24"/>
    <mergeCell ref="M24:O24"/>
    <mergeCell ref="I25:J25"/>
    <mergeCell ref="M25:O25"/>
    <mergeCell ref="I20:J20"/>
    <mergeCell ref="M20:O20"/>
    <mergeCell ref="I21:J21"/>
    <mergeCell ref="M21:O21"/>
    <mergeCell ref="I22:J22"/>
    <mergeCell ref="M22:O22"/>
    <mergeCell ref="I17:J17"/>
    <mergeCell ref="M17:O17"/>
    <mergeCell ref="I18:J18"/>
    <mergeCell ref="M18:O18"/>
    <mergeCell ref="I19:J19"/>
    <mergeCell ref="M19:O19"/>
    <mergeCell ref="I140:J140"/>
    <mergeCell ref="M140:O140"/>
    <mergeCell ref="I13:J13"/>
    <mergeCell ref="M13:O13"/>
    <mergeCell ref="I14:J14"/>
    <mergeCell ref="M14:O14"/>
    <mergeCell ref="I15:J15"/>
    <mergeCell ref="M15:O15"/>
    <mergeCell ref="I16:J16"/>
    <mergeCell ref="M16:O16"/>
    <mergeCell ref="I137:J137"/>
    <mergeCell ref="M137:O137"/>
    <mergeCell ref="I138:J138"/>
    <mergeCell ref="M138:O138"/>
    <mergeCell ref="I139:J139"/>
    <mergeCell ref="M139:O139"/>
    <mergeCell ref="I134:J134"/>
    <mergeCell ref="M134:O134"/>
    <mergeCell ref="I135:J135"/>
    <mergeCell ref="M135:O135"/>
    <mergeCell ref="I136:J136"/>
    <mergeCell ref="M136:O136"/>
    <mergeCell ref="I131:J131"/>
    <mergeCell ref="M131:O131"/>
    <mergeCell ref="I132:J132"/>
    <mergeCell ref="M132:O132"/>
    <mergeCell ref="I133:J133"/>
    <mergeCell ref="M133:O133"/>
    <mergeCell ref="I128:J128"/>
    <mergeCell ref="M128:O128"/>
    <mergeCell ref="I129:J129"/>
    <mergeCell ref="M129:O129"/>
    <mergeCell ref="I130:J130"/>
    <mergeCell ref="M130:O130"/>
    <mergeCell ref="I125:J125"/>
    <mergeCell ref="M125:O125"/>
    <mergeCell ref="I126:J126"/>
    <mergeCell ref="M126:O126"/>
    <mergeCell ref="I127:J127"/>
    <mergeCell ref="M127:O127"/>
    <mergeCell ref="I122:J122"/>
    <mergeCell ref="M122:O122"/>
    <mergeCell ref="I123:J123"/>
    <mergeCell ref="M123:O123"/>
    <mergeCell ref="I124:J124"/>
    <mergeCell ref="M124:O124"/>
    <mergeCell ref="I119:J119"/>
    <mergeCell ref="M119:O119"/>
    <mergeCell ref="I120:J120"/>
    <mergeCell ref="M120:O120"/>
    <mergeCell ref="I121:J121"/>
    <mergeCell ref="M121:O121"/>
    <mergeCell ref="I116:J116"/>
    <mergeCell ref="M116:O116"/>
    <mergeCell ref="I117:J117"/>
    <mergeCell ref="M117:O117"/>
    <mergeCell ref="I118:J118"/>
    <mergeCell ref="M118:O118"/>
    <mergeCell ref="I113:J113"/>
    <mergeCell ref="M113:O113"/>
    <mergeCell ref="I114:J114"/>
    <mergeCell ref="M114:O114"/>
    <mergeCell ref="I115:J115"/>
    <mergeCell ref="M115:O115"/>
    <mergeCell ref="I110:J110"/>
    <mergeCell ref="M110:O110"/>
    <mergeCell ref="I111:J111"/>
    <mergeCell ref="M111:O111"/>
    <mergeCell ref="I112:J112"/>
    <mergeCell ref="M112:O112"/>
    <mergeCell ref="I107:J107"/>
    <mergeCell ref="M107:O107"/>
    <mergeCell ref="I108:J108"/>
    <mergeCell ref="M108:O108"/>
    <mergeCell ref="I109:J109"/>
    <mergeCell ref="M109:O109"/>
    <mergeCell ref="I104:J104"/>
    <mergeCell ref="M104:O104"/>
    <mergeCell ref="I105:J105"/>
    <mergeCell ref="M105:O105"/>
    <mergeCell ref="I106:J106"/>
    <mergeCell ref="M106:O106"/>
    <mergeCell ref="I101:J101"/>
    <mergeCell ref="M101:O101"/>
    <mergeCell ref="I102:J102"/>
    <mergeCell ref="M102:O102"/>
    <mergeCell ref="I103:J103"/>
    <mergeCell ref="M103:O103"/>
    <mergeCell ref="I98:J98"/>
    <mergeCell ref="M98:O98"/>
    <mergeCell ref="I99:J99"/>
    <mergeCell ref="M99:O99"/>
    <mergeCell ref="I100:J100"/>
    <mergeCell ref="M100:O100"/>
    <mergeCell ref="I87:J87"/>
    <mergeCell ref="M87:O87"/>
    <mergeCell ref="I95:J95"/>
    <mergeCell ref="M95:O95"/>
    <mergeCell ref="I96:J96"/>
    <mergeCell ref="M96:O96"/>
    <mergeCell ref="I97:J97"/>
    <mergeCell ref="M97:O97"/>
    <mergeCell ref="I92:J92"/>
    <mergeCell ref="M92:O92"/>
    <mergeCell ref="I93:J93"/>
    <mergeCell ref="M93:O93"/>
    <mergeCell ref="I94:J94"/>
    <mergeCell ref="M94:O94"/>
    <mergeCell ref="I77:J77"/>
    <mergeCell ref="M77:O77"/>
    <mergeCell ref="I78:J78"/>
    <mergeCell ref="M78:O78"/>
    <mergeCell ref="I81:J81"/>
    <mergeCell ref="M81:O81"/>
    <mergeCell ref="I204:J204"/>
    <mergeCell ref="M204:O204"/>
    <mergeCell ref="I203:J203"/>
    <mergeCell ref="M203:O203"/>
    <mergeCell ref="I202:J202"/>
    <mergeCell ref="M202:O202"/>
    <mergeCell ref="I199:J199"/>
    <mergeCell ref="M199:O199"/>
    <mergeCell ref="I200:J200"/>
    <mergeCell ref="M200:O200"/>
    <mergeCell ref="I201:J201"/>
    <mergeCell ref="M201:O201"/>
    <mergeCell ref="I196:J196"/>
    <mergeCell ref="M196:O196"/>
    <mergeCell ref="I197:J197"/>
    <mergeCell ref="M197:O197"/>
    <mergeCell ref="I198:J198"/>
    <mergeCell ref="M198:O198"/>
    <mergeCell ref="I193:J193"/>
    <mergeCell ref="M193:O193"/>
    <mergeCell ref="I194:J194"/>
    <mergeCell ref="M194:O194"/>
    <mergeCell ref="I195:J195"/>
    <mergeCell ref="M195:O195"/>
    <mergeCell ref="I190:J190"/>
    <mergeCell ref="M190:O190"/>
    <mergeCell ref="I191:J191"/>
    <mergeCell ref="M191:O191"/>
    <mergeCell ref="I192:J192"/>
    <mergeCell ref="M192:O192"/>
    <mergeCell ref="I187:J187"/>
    <mergeCell ref="M187:O187"/>
    <mergeCell ref="I188:J188"/>
    <mergeCell ref="M188:O188"/>
    <mergeCell ref="I189:J189"/>
    <mergeCell ref="M189:O189"/>
    <mergeCell ref="I184:J184"/>
    <mergeCell ref="M184:O184"/>
    <mergeCell ref="I185:J185"/>
    <mergeCell ref="M185:O185"/>
    <mergeCell ref="I186:J186"/>
    <mergeCell ref="M186:O186"/>
    <mergeCell ref="I181:J181"/>
    <mergeCell ref="M181:O181"/>
    <mergeCell ref="I182:J182"/>
    <mergeCell ref="M182:O182"/>
    <mergeCell ref="I183:J183"/>
    <mergeCell ref="M183:O183"/>
    <mergeCell ref="I178:J178"/>
    <mergeCell ref="M178:O178"/>
    <mergeCell ref="I179:J179"/>
    <mergeCell ref="M179:O179"/>
    <mergeCell ref="I180:J180"/>
    <mergeCell ref="M180:O180"/>
    <mergeCell ref="I175:J175"/>
    <mergeCell ref="M175:O175"/>
    <mergeCell ref="I176:J176"/>
    <mergeCell ref="M176:O176"/>
    <mergeCell ref="I177:J177"/>
    <mergeCell ref="M177:O177"/>
    <mergeCell ref="I172:J172"/>
    <mergeCell ref="M172:O172"/>
    <mergeCell ref="I173:J173"/>
    <mergeCell ref="M173:O173"/>
    <mergeCell ref="I174:J174"/>
    <mergeCell ref="M174:O174"/>
    <mergeCell ref="I169:J169"/>
    <mergeCell ref="M169:O169"/>
    <mergeCell ref="I170:J170"/>
    <mergeCell ref="M170:O170"/>
    <mergeCell ref="I171:J171"/>
    <mergeCell ref="M171:O171"/>
    <mergeCell ref="I166:J166"/>
    <mergeCell ref="M166:O166"/>
    <mergeCell ref="I167:J167"/>
    <mergeCell ref="M167:O167"/>
    <mergeCell ref="I168:J168"/>
    <mergeCell ref="M168:O168"/>
    <mergeCell ref="I163:J163"/>
    <mergeCell ref="M163:O163"/>
    <mergeCell ref="I164:J164"/>
    <mergeCell ref="M164:O164"/>
    <mergeCell ref="I165:J165"/>
    <mergeCell ref="M165:O165"/>
    <mergeCell ref="I160:J160"/>
    <mergeCell ref="M160:O160"/>
    <mergeCell ref="I161:J161"/>
    <mergeCell ref="M161:O161"/>
    <mergeCell ref="I162:J162"/>
    <mergeCell ref="M162:O162"/>
    <mergeCell ref="I158:J158"/>
    <mergeCell ref="M158:O158"/>
    <mergeCell ref="I159:J159"/>
    <mergeCell ref="M159:O159"/>
    <mergeCell ref="I154:J154"/>
    <mergeCell ref="M154:O154"/>
    <mergeCell ref="I155:J155"/>
    <mergeCell ref="M155:O155"/>
    <mergeCell ref="I156:J156"/>
    <mergeCell ref="M156:O156"/>
    <mergeCell ref="I79:J79"/>
    <mergeCell ref="M79:O79"/>
    <mergeCell ref="I80:J80"/>
    <mergeCell ref="M80:O80"/>
    <mergeCell ref="I145:J145"/>
    <mergeCell ref="M145:O145"/>
    <mergeCell ref="I146:J146"/>
    <mergeCell ref="M146:O146"/>
    <mergeCell ref="I157:J157"/>
    <mergeCell ref="M157:O157"/>
    <mergeCell ref="I89:J89"/>
    <mergeCell ref="M89:O89"/>
    <mergeCell ref="I90:J90"/>
    <mergeCell ref="M90:O90"/>
    <mergeCell ref="I91:J91"/>
    <mergeCell ref="M91:O91"/>
    <mergeCell ref="I82:J82"/>
    <mergeCell ref="M82:O82"/>
    <mergeCell ref="I88:J88"/>
    <mergeCell ref="M88:O88"/>
    <mergeCell ref="I85:J85"/>
    <mergeCell ref="M85:O85"/>
    <mergeCell ref="I86:J86"/>
    <mergeCell ref="M86:O86"/>
    <mergeCell ref="I244:J244"/>
    <mergeCell ref="M244:O244"/>
    <mergeCell ref="I83:J83"/>
    <mergeCell ref="M83:O83"/>
    <mergeCell ref="I84:J84"/>
    <mergeCell ref="M84:O84"/>
    <mergeCell ref="I147:J147"/>
    <mergeCell ref="M147:O147"/>
    <mergeCell ref="I148:J148"/>
    <mergeCell ref="M148:O148"/>
    <mergeCell ref="I241:J241"/>
    <mergeCell ref="M241:O241"/>
    <mergeCell ref="I242:J242"/>
    <mergeCell ref="M242:O242"/>
    <mergeCell ref="I243:J243"/>
    <mergeCell ref="M243:O243"/>
    <mergeCell ref="I238:J238"/>
    <mergeCell ref="M238:O238"/>
    <mergeCell ref="I239:J239"/>
    <mergeCell ref="M239:O239"/>
    <mergeCell ref="I240:J240"/>
    <mergeCell ref="M240:O240"/>
    <mergeCell ref="I235:J235"/>
    <mergeCell ref="M235:O235"/>
    <mergeCell ref="I236:J236"/>
    <mergeCell ref="M236:O236"/>
    <mergeCell ref="I237:J237"/>
    <mergeCell ref="M237:O237"/>
    <mergeCell ref="I232:J232"/>
    <mergeCell ref="M232:O232"/>
    <mergeCell ref="I233:J233"/>
    <mergeCell ref="M233:O233"/>
    <mergeCell ref="I234:J234"/>
    <mergeCell ref="M234:O234"/>
    <mergeCell ref="I229:J229"/>
    <mergeCell ref="M229:O229"/>
    <mergeCell ref="I230:J230"/>
    <mergeCell ref="M230:O230"/>
    <mergeCell ref="I231:J231"/>
    <mergeCell ref="M231:O231"/>
    <mergeCell ref="I226:J226"/>
    <mergeCell ref="M226:O226"/>
    <mergeCell ref="I227:J227"/>
    <mergeCell ref="M227:O227"/>
    <mergeCell ref="I228:J228"/>
    <mergeCell ref="M228:O228"/>
    <mergeCell ref="I223:J223"/>
    <mergeCell ref="M223:O223"/>
    <mergeCell ref="I224:J224"/>
    <mergeCell ref="M224:O224"/>
    <mergeCell ref="I225:J225"/>
    <mergeCell ref="M225:O225"/>
    <mergeCell ref="I220:J220"/>
    <mergeCell ref="M220:O220"/>
    <mergeCell ref="I221:J221"/>
    <mergeCell ref="M221:O221"/>
    <mergeCell ref="I222:J222"/>
    <mergeCell ref="M222:O222"/>
    <mergeCell ref="I209:J209"/>
    <mergeCell ref="M209:O209"/>
    <mergeCell ref="I210:J210"/>
    <mergeCell ref="M210:O210"/>
    <mergeCell ref="I217:J217"/>
    <mergeCell ref="M217:O217"/>
    <mergeCell ref="I218:J218"/>
    <mergeCell ref="M218:O218"/>
    <mergeCell ref="I219:J219"/>
    <mergeCell ref="M219:O219"/>
    <mergeCell ref="I214:J214"/>
    <mergeCell ref="M214:O214"/>
    <mergeCell ref="I215:J215"/>
    <mergeCell ref="M215:O215"/>
    <mergeCell ref="I216:J216"/>
    <mergeCell ref="M216:O216"/>
    <mergeCell ref="E2:I2"/>
    <mergeCell ref="E3:I3"/>
    <mergeCell ref="E4:I4"/>
    <mergeCell ref="E5:I5"/>
    <mergeCell ref="I206:J206"/>
    <mergeCell ref="M206:O206"/>
    <mergeCell ref="I142:J142"/>
    <mergeCell ref="M142:O142"/>
    <mergeCell ref="I143:J143"/>
    <mergeCell ref="M143:O143"/>
    <mergeCell ref="K5:L5"/>
    <mergeCell ref="I11:J11"/>
    <mergeCell ref="I151:J151"/>
    <mergeCell ref="M151:O151"/>
    <mergeCell ref="I152:J152"/>
    <mergeCell ref="M152:O152"/>
    <mergeCell ref="I153:J153"/>
    <mergeCell ref="M153:O153"/>
    <mergeCell ref="M11:O11"/>
    <mergeCell ref="I12:J12"/>
    <mergeCell ref="I144:J144"/>
    <mergeCell ref="M144:O144"/>
    <mergeCell ref="I141:J141"/>
    <mergeCell ref="M141:O141"/>
    <mergeCell ref="I245:J245"/>
    <mergeCell ref="M245:O245"/>
    <mergeCell ref="M12:O12"/>
    <mergeCell ref="M8:O8"/>
    <mergeCell ref="I9:J9"/>
    <mergeCell ref="I10:J10"/>
    <mergeCell ref="I205:J205"/>
    <mergeCell ref="M205:O205"/>
    <mergeCell ref="I248:J248"/>
    <mergeCell ref="M248:O248"/>
    <mergeCell ref="I207:J207"/>
    <mergeCell ref="M207:O207"/>
    <mergeCell ref="I149:J149"/>
    <mergeCell ref="M149:O149"/>
    <mergeCell ref="I150:J150"/>
    <mergeCell ref="M150:O150"/>
    <mergeCell ref="I211:J211"/>
    <mergeCell ref="M211:O211"/>
    <mergeCell ref="I212:J212"/>
    <mergeCell ref="M212:O212"/>
    <mergeCell ref="I213:J213"/>
    <mergeCell ref="M213:O213"/>
    <mergeCell ref="I208:J208"/>
    <mergeCell ref="M208:O208"/>
    <mergeCell ref="I249:J249"/>
    <mergeCell ref="M249:O249"/>
    <mergeCell ref="I246:J246"/>
    <mergeCell ref="M246:O246"/>
    <mergeCell ref="I247:J247"/>
    <mergeCell ref="M247:O247"/>
    <mergeCell ref="I252:J252"/>
    <mergeCell ref="M252:O252"/>
    <mergeCell ref="I253:J253"/>
    <mergeCell ref="M253:O253"/>
    <mergeCell ref="I250:J250"/>
    <mergeCell ref="M250:O250"/>
    <mergeCell ref="I251:J251"/>
    <mergeCell ref="M251:O251"/>
    <mergeCell ref="I256:J256"/>
    <mergeCell ref="M256:O256"/>
    <mergeCell ref="I257:J257"/>
    <mergeCell ref="M257:O257"/>
    <mergeCell ref="I254:J254"/>
    <mergeCell ref="M254:O254"/>
    <mergeCell ref="I255:J255"/>
    <mergeCell ref="M255:O255"/>
    <mergeCell ref="I260:J260"/>
    <mergeCell ref="M260:O260"/>
    <mergeCell ref="I268:J268"/>
    <mergeCell ref="M268:O268"/>
    <mergeCell ref="I266:J266"/>
    <mergeCell ref="M266:O266"/>
    <mergeCell ref="I267:J267"/>
    <mergeCell ref="M267:O267"/>
    <mergeCell ref="I261:J261"/>
    <mergeCell ref="M261:O261"/>
    <mergeCell ref="I258:J258"/>
    <mergeCell ref="M258:O258"/>
    <mergeCell ref="I259:J259"/>
    <mergeCell ref="M259:O259"/>
    <mergeCell ref="I264:J264"/>
    <mergeCell ref="M264:O264"/>
    <mergeCell ref="I265:J265"/>
    <mergeCell ref="M265:O265"/>
    <mergeCell ref="I262:J262"/>
    <mergeCell ref="M262:O262"/>
    <mergeCell ref="I263:J263"/>
    <mergeCell ref="M263:O263"/>
  </mergeCells>
  <printOptions verticalCentered="1"/>
  <pageMargins left="0.43307086614173229" right="0" top="0.74803149606299213" bottom="0.3543307086614173" header="0.31496062992125984" footer="0.31496062992125984"/>
  <pageSetup paperSize="9" scale="73" orientation="portrait" r:id="rId1"/>
  <headerFooter alignWithMargins="0">
    <oddHeader>&amp;L&amp;"Arial,Fett"&amp;12          Forschungs- und Transferzentrum e. V.
          Westsächsische Hochschule Zwickau              Tel: 0375/ 536-1605
          Anlage zum Auftrag-Nr.:____&amp;20/&amp;12____________    vom _______________&amp;RSeite &amp;P</oddHeader>
  </headerFooter>
  <rowBreaks count="5" manualBreakCount="5">
    <brk id="48" max="17" man="1"/>
    <brk id="92" max="17" man="1"/>
    <brk id="136" max="17" man="1"/>
    <brk id="180" max="17" man="1"/>
    <brk id="224" max="17" man="1"/>
  </rowBreaks>
  <colBreaks count="1" manualBreakCount="1">
    <brk id="16" max="26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Anlage 5.1</vt:lpstr>
      <vt:lpstr>Anlage N mit Nettopreisen</vt:lpstr>
      <vt:lpstr>Tabelle2</vt:lpstr>
      <vt:lpstr>Tabelle3</vt:lpstr>
      <vt:lpstr>'Anlage 5.1'!Druckbereich</vt:lpstr>
      <vt:lpstr>'Anlage N mit Nettopreisen'!Druckbereich</vt:lpstr>
    </vt:vector>
  </TitlesOfParts>
  <Company>Westsächsischse Hochschule Zwickau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ZKI</dc:creator>
  <cp:lastModifiedBy>Administrator</cp:lastModifiedBy>
  <cp:lastPrinted>2014-04-01T09:06:19Z</cp:lastPrinted>
  <dcterms:created xsi:type="dcterms:W3CDTF">2011-01-25T10:09:49Z</dcterms:created>
  <dcterms:modified xsi:type="dcterms:W3CDTF">2014-04-01T10:44:37Z</dcterms:modified>
</cp:coreProperties>
</file>