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120" yWindow="540" windowWidth="25440" windowHeight="12165"/>
  </bookViews>
  <sheets>
    <sheet name="Geräte- und Anlagennutzung" sheetId="2" r:id="rId1"/>
    <sheet name="Entgelte" sheetId="4" state="hidden" r:id="rId2"/>
    <sheet name="Anlagen" sheetId="12" r:id="rId3"/>
    <sheet name="Tabelle1" sheetId="7" state="hidden" r:id="rId4"/>
    <sheet name="Tabelle2" sheetId="8" state="hidden" r:id="rId5"/>
    <sheet name="Tabelle3" sheetId="9" state="hidden" r:id="rId6"/>
    <sheet name="Tabelle4" sheetId="10" state="hidden" r:id="rId7"/>
    <sheet name="Angebotsanschreiben (DL)" sheetId="11" state="hidden" r:id="rId8"/>
  </sheets>
  <externalReferences>
    <externalReference r:id="rId9"/>
    <externalReference r:id="rId10"/>
    <externalReference r:id="rId11"/>
  </externalReferences>
  <definedNames>
    <definedName name="_xlnm._FilterDatabase" localSheetId="2" hidden="1">Anlagen!$A$1:$N$1</definedName>
    <definedName name="_xlnm.Print_Area" localSheetId="7">'Angebotsanschreiben (DL)'!$A$1:$H$66</definedName>
    <definedName name="_xlnm.Print_Area" localSheetId="2">Anlagen!$A$1:$N$184</definedName>
    <definedName name="Fakultäten">[1]Tabelle2!$A$1:$A$9</definedName>
    <definedName name="Name">[2]Tabelle4!$A$1:$A$4</definedName>
    <definedName name="Text1" localSheetId="7">'Angebotsanschreiben (DL)'!$C$4</definedName>
  </definedNames>
  <calcPr calcId="145621"/>
</workbook>
</file>

<file path=xl/calcChain.xml><?xml version="1.0" encoding="utf-8"?>
<calcChain xmlns="http://schemas.openxmlformats.org/spreadsheetml/2006/main">
  <c r="G20" i="2" l="1"/>
  <c r="G21" i="2"/>
  <c r="G22" i="2"/>
  <c r="G23" i="2"/>
  <c r="G24" i="2"/>
  <c r="G25" i="2"/>
  <c r="G26" i="2"/>
  <c r="G27" i="2"/>
  <c r="M160" i="12"/>
  <c r="M161" i="12"/>
  <c r="M162" i="12"/>
  <c r="M163" i="12"/>
  <c r="M164" i="12"/>
  <c r="M165" i="12"/>
  <c r="M166" i="12"/>
  <c r="M167" i="12"/>
  <c r="M168" i="12"/>
  <c r="M169" i="12"/>
  <c r="M170" i="12"/>
  <c r="M171" i="12"/>
  <c r="M172" i="12"/>
  <c r="M173" i="12"/>
  <c r="M174" i="12"/>
  <c r="M175" i="12"/>
  <c r="M176" i="12"/>
  <c r="M177" i="12"/>
  <c r="M178" i="12"/>
  <c r="M179" i="12"/>
  <c r="M180" i="12"/>
  <c r="M181" i="12"/>
  <c r="M182" i="12"/>
  <c r="M183" i="12"/>
  <c r="M184" i="12"/>
  <c r="M159" i="12"/>
  <c r="F19" i="2" l="1"/>
  <c r="F20" i="2"/>
  <c r="F21" i="2"/>
  <c r="H21" i="2" s="1"/>
  <c r="F22" i="2"/>
  <c r="H22" i="2" s="1"/>
  <c r="F23" i="2"/>
  <c r="H23" i="2" s="1"/>
  <c r="F24" i="2"/>
  <c r="H24" i="2" s="1"/>
  <c r="F25" i="2"/>
  <c r="H25" i="2" s="1"/>
  <c r="F26" i="2"/>
  <c r="H26" i="2" s="1"/>
  <c r="F27" i="2"/>
  <c r="H27" i="2" s="1"/>
  <c r="E19" i="2"/>
  <c r="E20" i="2"/>
  <c r="E21" i="2"/>
  <c r="E22" i="2"/>
  <c r="E23" i="2"/>
  <c r="E24" i="2"/>
  <c r="E25" i="2"/>
  <c r="E26" i="2"/>
  <c r="E27" i="2"/>
  <c r="C19" i="2"/>
  <c r="C20" i="2"/>
  <c r="C21" i="2"/>
  <c r="C22" i="2"/>
  <c r="C23" i="2"/>
  <c r="C24" i="2"/>
  <c r="C25" i="2"/>
  <c r="C26" i="2"/>
  <c r="C27" i="2"/>
  <c r="K3" i="12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69" i="12"/>
  <c r="K170" i="12"/>
  <c r="K171" i="12"/>
  <c r="K172" i="12"/>
  <c r="K173" i="12"/>
  <c r="K174" i="12"/>
  <c r="K175" i="12"/>
  <c r="K176" i="12"/>
  <c r="K177" i="12"/>
  <c r="K178" i="12"/>
  <c r="K179" i="12"/>
  <c r="K180" i="12"/>
  <c r="K181" i="12"/>
  <c r="K182" i="12"/>
  <c r="K183" i="12"/>
  <c r="K184" i="12"/>
  <c r="K2" i="12"/>
  <c r="F18" i="2"/>
  <c r="G18" i="2" s="1"/>
  <c r="E18" i="2"/>
  <c r="C18" i="2"/>
  <c r="G19" i="2" l="1"/>
  <c r="H19" i="2" s="1"/>
  <c r="H20" i="2"/>
  <c r="I34" i="2"/>
  <c r="N8" i="2" l="1"/>
  <c r="J22" i="2" l="1"/>
  <c r="J24" i="2"/>
  <c r="J23" i="2"/>
  <c r="J26" i="2"/>
  <c r="J21" i="2"/>
  <c r="J25" i="2"/>
  <c r="E33" i="11"/>
  <c r="H25" i="11"/>
  <c r="G23" i="11"/>
  <c r="E23" i="11"/>
  <c r="A21" i="11"/>
  <c r="A27" i="11" l="1"/>
  <c r="A54" i="11" l="1"/>
  <c r="A47" i="11"/>
  <c r="A46" i="11"/>
  <c r="A44" i="11"/>
  <c r="A45" i="11"/>
  <c r="A48" i="11"/>
  <c r="A49" i="11"/>
  <c r="G5" i="11" l="1"/>
  <c r="C56" i="11" l="1"/>
  <c r="H18" i="2" l="1"/>
  <c r="J18" i="2" s="1"/>
  <c r="M8" i="2"/>
  <c r="F29" i="4" l="1"/>
  <c r="G29" i="4" s="1"/>
  <c r="F30" i="4"/>
  <c r="G30" i="4" s="1"/>
  <c r="F31" i="4"/>
  <c r="G31" i="4" s="1"/>
  <c r="F32" i="4"/>
  <c r="G32" i="4" s="1"/>
  <c r="F33" i="4"/>
  <c r="G33" i="4" s="1"/>
  <c r="F34" i="4"/>
  <c r="G34" i="4" s="1"/>
  <c r="F35" i="4"/>
  <c r="G35" i="4" s="1"/>
  <c r="F36" i="4"/>
  <c r="G36" i="4" s="1"/>
  <c r="F37" i="4"/>
  <c r="G37" i="4" s="1"/>
  <c r="F38" i="4"/>
  <c r="G38" i="4" s="1"/>
  <c r="F39" i="4"/>
  <c r="G39" i="4" s="1"/>
  <c r="F40" i="4"/>
  <c r="G40" i="4" s="1"/>
  <c r="F41" i="4"/>
  <c r="G41" i="4" s="1"/>
  <c r="F42" i="4"/>
  <c r="G42" i="4" s="1"/>
  <c r="F43" i="4"/>
  <c r="G43" i="4" s="1"/>
  <c r="F44" i="4"/>
  <c r="G44" i="4" s="1"/>
  <c r="F45" i="4"/>
  <c r="G45" i="4" s="1"/>
  <c r="F46" i="4"/>
  <c r="G46" i="4" s="1"/>
  <c r="F47" i="4"/>
  <c r="G47" i="4" s="1"/>
  <c r="F48" i="4"/>
  <c r="G48" i="4" s="1"/>
  <c r="F49" i="4"/>
  <c r="G49" i="4" s="1"/>
  <c r="F50" i="4"/>
  <c r="G50" i="4" s="1"/>
  <c r="F51" i="4"/>
  <c r="G51" i="4" s="1"/>
  <c r="F52" i="4"/>
  <c r="G52" i="4" s="1"/>
  <c r="F53" i="4"/>
  <c r="G53" i="4" s="1"/>
  <c r="F54" i="4"/>
  <c r="G54" i="4" s="1"/>
  <c r="F55" i="4"/>
  <c r="G55" i="4" s="1"/>
  <c r="F56" i="4"/>
  <c r="G56" i="4" s="1"/>
  <c r="F57" i="4"/>
  <c r="G57" i="4" s="1"/>
  <c r="F58" i="4"/>
  <c r="G58" i="4" s="1"/>
  <c r="F59" i="4"/>
  <c r="G59" i="4" s="1"/>
  <c r="F60" i="4"/>
  <c r="G60" i="4" s="1"/>
  <c r="F61" i="4"/>
  <c r="G61" i="4" s="1"/>
  <c r="F62" i="4"/>
  <c r="G62" i="4" s="1"/>
  <c r="F63" i="4"/>
  <c r="G63" i="4" s="1"/>
  <c r="F64" i="4"/>
  <c r="G64" i="4" s="1"/>
  <c r="F65" i="4"/>
  <c r="G65" i="4" s="1"/>
  <c r="F66" i="4"/>
  <c r="G66" i="4" s="1"/>
  <c r="F67" i="4"/>
  <c r="G67" i="4" s="1"/>
  <c r="F68" i="4"/>
  <c r="G68" i="4" s="1"/>
  <c r="F69" i="4"/>
  <c r="G69" i="4" s="1"/>
  <c r="F70" i="4"/>
  <c r="G70" i="4" s="1"/>
  <c r="F71" i="4"/>
  <c r="G71" i="4" s="1"/>
  <c r="F72" i="4"/>
  <c r="G72" i="4" s="1"/>
  <c r="F73" i="4"/>
  <c r="G73" i="4" s="1"/>
  <c r="F74" i="4"/>
  <c r="G74" i="4" s="1"/>
  <c r="F75" i="4"/>
  <c r="G75" i="4" s="1"/>
  <c r="F76" i="4"/>
  <c r="G76" i="4" s="1"/>
  <c r="F77" i="4"/>
  <c r="G77" i="4" s="1"/>
  <c r="F78" i="4"/>
  <c r="G78" i="4" s="1"/>
  <c r="F79" i="4"/>
  <c r="G79" i="4" s="1"/>
  <c r="F80" i="4"/>
  <c r="G80" i="4" s="1"/>
  <c r="F81" i="4"/>
  <c r="G81" i="4" s="1"/>
  <c r="F82" i="4"/>
  <c r="G82" i="4" s="1"/>
  <c r="F83" i="4"/>
  <c r="G83" i="4" s="1"/>
  <c r="F84" i="4"/>
  <c r="G84" i="4" s="1"/>
  <c r="F85" i="4"/>
  <c r="G85" i="4" s="1"/>
  <c r="F86" i="4"/>
  <c r="G86" i="4" s="1"/>
  <c r="F87" i="4"/>
  <c r="G87" i="4" s="1"/>
  <c r="F88" i="4"/>
  <c r="G88" i="4" s="1"/>
  <c r="F89" i="4"/>
  <c r="G89" i="4" s="1"/>
  <c r="F90" i="4"/>
  <c r="G90" i="4" s="1"/>
  <c r="F91" i="4"/>
  <c r="G91" i="4" s="1"/>
  <c r="F92" i="4"/>
  <c r="G92" i="4" s="1"/>
  <c r="F93" i="4"/>
  <c r="G93" i="4" s="1"/>
  <c r="F94" i="4"/>
  <c r="G94" i="4" s="1"/>
  <c r="F95" i="4"/>
  <c r="G95" i="4" s="1"/>
  <c r="F96" i="4"/>
  <c r="G96" i="4" s="1"/>
  <c r="F97" i="4"/>
  <c r="G97" i="4" s="1"/>
  <c r="F98" i="4"/>
  <c r="G98" i="4" s="1"/>
  <c r="F99" i="4"/>
  <c r="G99" i="4" s="1"/>
  <c r="F100" i="4"/>
  <c r="G100" i="4" s="1"/>
  <c r="F101" i="4"/>
  <c r="G101" i="4" s="1"/>
  <c r="F102" i="4"/>
  <c r="G102" i="4" s="1"/>
  <c r="F103" i="4"/>
  <c r="G103" i="4" s="1"/>
  <c r="F104" i="4"/>
  <c r="G104" i="4" s="1"/>
  <c r="F105" i="4"/>
  <c r="G105" i="4" s="1"/>
  <c r="F106" i="4"/>
  <c r="G106" i="4" s="1"/>
  <c r="F107" i="4"/>
  <c r="G107" i="4" s="1"/>
  <c r="F108" i="4"/>
  <c r="G108" i="4" s="1"/>
  <c r="F109" i="4"/>
  <c r="G109" i="4" s="1"/>
  <c r="F110" i="4"/>
  <c r="G110" i="4" s="1"/>
  <c r="F111" i="4"/>
  <c r="G111" i="4" s="1"/>
  <c r="F112" i="4"/>
  <c r="G112" i="4" s="1"/>
  <c r="F113" i="4"/>
  <c r="G113" i="4" s="1"/>
  <c r="F114" i="4"/>
  <c r="G114" i="4" s="1"/>
  <c r="F115" i="4"/>
  <c r="G115" i="4" s="1"/>
  <c r="F116" i="4"/>
  <c r="G116" i="4" s="1"/>
  <c r="F117" i="4"/>
  <c r="G117" i="4" s="1"/>
  <c r="F118" i="4"/>
  <c r="G118" i="4" s="1"/>
  <c r="F119" i="4"/>
  <c r="G119" i="4" s="1"/>
  <c r="F120" i="4"/>
  <c r="G120" i="4" s="1"/>
  <c r="F121" i="4"/>
  <c r="G121" i="4" s="1"/>
  <c r="F122" i="4"/>
  <c r="G122" i="4" s="1"/>
  <c r="F123" i="4"/>
  <c r="G123" i="4" s="1"/>
  <c r="F124" i="4"/>
  <c r="G124" i="4" s="1"/>
  <c r="F125" i="4"/>
  <c r="G125" i="4" s="1"/>
  <c r="F126" i="4"/>
  <c r="G126" i="4" s="1"/>
  <c r="F127" i="4"/>
  <c r="G127" i="4" s="1"/>
  <c r="F128" i="4"/>
  <c r="G128" i="4" s="1"/>
  <c r="F129" i="4"/>
  <c r="G129" i="4" s="1"/>
  <c r="F130" i="4"/>
  <c r="G130" i="4" s="1"/>
  <c r="F131" i="4"/>
  <c r="G131" i="4" s="1"/>
  <c r="F132" i="4"/>
  <c r="G132" i="4" s="1"/>
  <c r="F133" i="4"/>
  <c r="G133" i="4" s="1"/>
  <c r="F134" i="4"/>
  <c r="G134" i="4" s="1"/>
  <c r="F135" i="4"/>
  <c r="G135" i="4" s="1"/>
  <c r="F28" i="4"/>
  <c r="G28" i="4" s="1"/>
  <c r="C29" i="4"/>
  <c r="D29" i="4" s="1"/>
  <c r="C30" i="4"/>
  <c r="D30" i="4" s="1"/>
  <c r="C31" i="4"/>
  <c r="D31" i="4" s="1"/>
  <c r="C32" i="4"/>
  <c r="D32" i="4" s="1"/>
  <c r="C33" i="4"/>
  <c r="D33" i="4" s="1"/>
  <c r="C34" i="4"/>
  <c r="D34" i="4" s="1"/>
  <c r="C35" i="4"/>
  <c r="D35" i="4" s="1"/>
  <c r="C36" i="4"/>
  <c r="D36" i="4" s="1"/>
  <c r="C37" i="4"/>
  <c r="D37" i="4" s="1"/>
  <c r="C38" i="4"/>
  <c r="D38" i="4" s="1"/>
  <c r="C39" i="4"/>
  <c r="D39" i="4" s="1"/>
  <c r="C40" i="4"/>
  <c r="D40" i="4" s="1"/>
  <c r="C41" i="4"/>
  <c r="D41" i="4" s="1"/>
  <c r="C42" i="4"/>
  <c r="D42" i="4" s="1"/>
  <c r="C43" i="4"/>
  <c r="D43" i="4" s="1"/>
  <c r="C44" i="4"/>
  <c r="D44" i="4" s="1"/>
  <c r="C45" i="4"/>
  <c r="D45" i="4" s="1"/>
  <c r="C46" i="4"/>
  <c r="D46" i="4" s="1"/>
  <c r="C47" i="4"/>
  <c r="D47" i="4" s="1"/>
  <c r="C48" i="4"/>
  <c r="D48" i="4" s="1"/>
  <c r="C49" i="4"/>
  <c r="D49" i="4" s="1"/>
  <c r="C50" i="4"/>
  <c r="D50" i="4" s="1"/>
  <c r="C51" i="4"/>
  <c r="D51" i="4" s="1"/>
  <c r="C52" i="4"/>
  <c r="D52" i="4" s="1"/>
  <c r="C53" i="4"/>
  <c r="D53" i="4" s="1"/>
  <c r="C54" i="4"/>
  <c r="D54" i="4" s="1"/>
  <c r="C55" i="4"/>
  <c r="D55" i="4" s="1"/>
  <c r="C56" i="4"/>
  <c r="D56" i="4" s="1"/>
  <c r="C57" i="4"/>
  <c r="D57" i="4" s="1"/>
  <c r="C58" i="4"/>
  <c r="D58" i="4" s="1"/>
  <c r="C59" i="4"/>
  <c r="D59" i="4" s="1"/>
  <c r="C60" i="4"/>
  <c r="D60" i="4" s="1"/>
  <c r="C61" i="4"/>
  <c r="D61" i="4" s="1"/>
  <c r="C62" i="4"/>
  <c r="D62" i="4" s="1"/>
  <c r="C63" i="4"/>
  <c r="D63" i="4" s="1"/>
  <c r="C64" i="4"/>
  <c r="D64" i="4" s="1"/>
  <c r="C65" i="4"/>
  <c r="D65" i="4" s="1"/>
  <c r="C66" i="4"/>
  <c r="D66" i="4" s="1"/>
  <c r="C67" i="4"/>
  <c r="D67" i="4" s="1"/>
  <c r="C68" i="4"/>
  <c r="D68" i="4" s="1"/>
  <c r="C69" i="4"/>
  <c r="D69" i="4" s="1"/>
  <c r="C70" i="4"/>
  <c r="D70" i="4" s="1"/>
  <c r="C71" i="4"/>
  <c r="D71" i="4" s="1"/>
  <c r="C72" i="4"/>
  <c r="D72" i="4" s="1"/>
  <c r="C73" i="4"/>
  <c r="D73" i="4" s="1"/>
  <c r="C74" i="4"/>
  <c r="D74" i="4" s="1"/>
  <c r="C75" i="4"/>
  <c r="D75" i="4" s="1"/>
  <c r="C76" i="4"/>
  <c r="D76" i="4" s="1"/>
  <c r="C77" i="4"/>
  <c r="D77" i="4" s="1"/>
  <c r="C78" i="4"/>
  <c r="D78" i="4" s="1"/>
  <c r="C79" i="4"/>
  <c r="D79" i="4" s="1"/>
  <c r="C80" i="4"/>
  <c r="D80" i="4" s="1"/>
  <c r="C81" i="4"/>
  <c r="D81" i="4" s="1"/>
  <c r="C82" i="4"/>
  <c r="D82" i="4" s="1"/>
  <c r="C83" i="4"/>
  <c r="D83" i="4" s="1"/>
  <c r="C84" i="4"/>
  <c r="D84" i="4" s="1"/>
  <c r="C85" i="4"/>
  <c r="D85" i="4" s="1"/>
  <c r="C86" i="4"/>
  <c r="D86" i="4" s="1"/>
  <c r="C87" i="4"/>
  <c r="D87" i="4" s="1"/>
  <c r="C88" i="4"/>
  <c r="D88" i="4" s="1"/>
  <c r="C89" i="4"/>
  <c r="D89" i="4" s="1"/>
  <c r="C90" i="4"/>
  <c r="D90" i="4" s="1"/>
  <c r="C91" i="4"/>
  <c r="D91" i="4" s="1"/>
  <c r="C92" i="4"/>
  <c r="D92" i="4" s="1"/>
  <c r="C93" i="4"/>
  <c r="D93" i="4" s="1"/>
  <c r="C94" i="4"/>
  <c r="D94" i="4" s="1"/>
  <c r="C95" i="4"/>
  <c r="D95" i="4" s="1"/>
  <c r="C96" i="4"/>
  <c r="D96" i="4" s="1"/>
  <c r="C97" i="4"/>
  <c r="D97" i="4" s="1"/>
  <c r="C98" i="4"/>
  <c r="D98" i="4" s="1"/>
  <c r="C99" i="4"/>
  <c r="D99" i="4" s="1"/>
  <c r="C100" i="4"/>
  <c r="D100" i="4" s="1"/>
  <c r="C101" i="4"/>
  <c r="D101" i="4" s="1"/>
  <c r="C102" i="4"/>
  <c r="D102" i="4" s="1"/>
  <c r="C103" i="4"/>
  <c r="D103" i="4" s="1"/>
  <c r="C104" i="4"/>
  <c r="D104" i="4" s="1"/>
  <c r="C105" i="4"/>
  <c r="D105" i="4" s="1"/>
  <c r="C106" i="4"/>
  <c r="D106" i="4" s="1"/>
  <c r="C107" i="4"/>
  <c r="D107" i="4" s="1"/>
  <c r="C108" i="4"/>
  <c r="D108" i="4" s="1"/>
  <c r="C109" i="4"/>
  <c r="D109" i="4" s="1"/>
  <c r="C110" i="4"/>
  <c r="D110" i="4" s="1"/>
  <c r="C111" i="4"/>
  <c r="D111" i="4" s="1"/>
  <c r="C112" i="4"/>
  <c r="D112" i="4" s="1"/>
  <c r="C113" i="4"/>
  <c r="D113" i="4" s="1"/>
  <c r="C114" i="4"/>
  <c r="D114" i="4" s="1"/>
  <c r="C115" i="4"/>
  <c r="D115" i="4" s="1"/>
  <c r="C116" i="4"/>
  <c r="D116" i="4" s="1"/>
  <c r="C117" i="4"/>
  <c r="D117" i="4" s="1"/>
  <c r="C118" i="4"/>
  <c r="D118" i="4" s="1"/>
  <c r="C119" i="4"/>
  <c r="D119" i="4" s="1"/>
  <c r="C120" i="4"/>
  <c r="D120" i="4" s="1"/>
  <c r="C121" i="4"/>
  <c r="D121" i="4" s="1"/>
  <c r="C122" i="4"/>
  <c r="D122" i="4" s="1"/>
  <c r="C123" i="4"/>
  <c r="D123" i="4" s="1"/>
  <c r="C124" i="4"/>
  <c r="D124" i="4" s="1"/>
  <c r="C125" i="4"/>
  <c r="D125" i="4" s="1"/>
  <c r="C126" i="4"/>
  <c r="D126" i="4" s="1"/>
  <c r="C127" i="4"/>
  <c r="D127" i="4" s="1"/>
  <c r="C128" i="4"/>
  <c r="D128" i="4" s="1"/>
  <c r="C129" i="4"/>
  <c r="D129" i="4" s="1"/>
  <c r="C130" i="4"/>
  <c r="D130" i="4" s="1"/>
  <c r="C131" i="4"/>
  <c r="D131" i="4" s="1"/>
  <c r="C132" i="4"/>
  <c r="D132" i="4" s="1"/>
  <c r="C133" i="4"/>
  <c r="D133" i="4" s="1"/>
  <c r="C134" i="4"/>
  <c r="D134" i="4" s="1"/>
  <c r="C135" i="4"/>
  <c r="D135" i="4" s="1"/>
  <c r="C28" i="4"/>
  <c r="D28" i="4" s="1"/>
  <c r="J27" i="2"/>
  <c r="J20" i="2"/>
  <c r="J19" i="2"/>
  <c r="J28" i="2" l="1"/>
</calcChain>
</file>

<file path=xl/sharedStrings.xml><?xml version="1.0" encoding="utf-8"?>
<sst xmlns="http://schemas.openxmlformats.org/spreadsheetml/2006/main" count="1542" uniqueCount="941">
  <si>
    <t>Projektleiter:</t>
  </si>
  <si>
    <t>Projektdauer:</t>
  </si>
  <si>
    <t>bis</t>
  </si>
  <si>
    <t>Datum</t>
  </si>
  <si>
    <t>Projektleiter</t>
  </si>
  <si>
    <t xml:space="preserve">Mit der Bitte um besondere Beachtung!  
Eine Weitergabe dieses hochschulinternen Materials bzw. seines Inhaltes an Dritte ist nicht gestattet! 
Alle Eingaben sind am PC in den gelb unterlegten Feldern vorzunehmen!  </t>
  </si>
  <si>
    <t xml:space="preserve">  Westsächsische Hochschule Zwickau</t>
  </si>
  <si>
    <t>Zwickau, den</t>
  </si>
  <si>
    <t xml:space="preserve">Kurzbezeichnung des Projektes:                                                                                                                                               </t>
  </si>
  <si>
    <t>E 13</t>
  </si>
  <si>
    <t>Lfd. Nr.</t>
  </si>
  <si>
    <t>Inventar-nummer</t>
  </si>
  <si>
    <t>Bezeichnung des Gerätes</t>
  </si>
  <si>
    <t xml:space="preserve">Kosten für Gerätenutzung </t>
  </si>
  <si>
    <t xml:space="preserve">     Erarbeitet:                                                                  </t>
  </si>
  <si>
    <t>Name</t>
  </si>
  <si>
    <t>_</t>
  </si>
  <si>
    <t>Jahressonderzahlung</t>
  </si>
  <si>
    <t>E 15Ü</t>
  </si>
  <si>
    <t>E 15</t>
  </si>
  <si>
    <t>E 14</t>
  </si>
  <si>
    <t>E 1 bis E 8</t>
  </si>
  <si>
    <t>E 13Ü</t>
  </si>
  <si>
    <t>E 9 bis E 11</t>
  </si>
  <si>
    <t>E 12 und E 13</t>
  </si>
  <si>
    <t>E 12</t>
  </si>
  <si>
    <t>E 14 und E 15(Ü)</t>
  </si>
  <si>
    <t>E 11</t>
  </si>
  <si>
    <t>E 10</t>
  </si>
  <si>
    <t>E 13 Ü, Stufe 2 und 3</t>
  </si>
  <si>
    <t>E 9</t>
  </si>
  <si>
    <t>E 13 Ü, Stufe 4 und 5</t>
  </si>
  <si>
    <t>E 8</t>
  </si>
  <si>
    <t>E 7</t>
  </si>
  <si>
    <t>E 6</t>
  </si>
  <si>
    <t>E 5</t>
  </si>
  <si>
    <t>E 4</t>
  </si>
  <si>
    <t>E 3</t>
  </si>
  <si>
    <t>E 2Ü</t>
  </si>
  <si>
    <t>&lt;-------</t>
  </si>
  <si>
    <t>Aus HTML Datei kopiert</t>
  </si>
  <si>
    <t>E 2</t>
  </si>
  <si>
    <t>E 1</t>
  </si>
  <si>
    <t>Tabelle zum Vektor machen, weil alle VERWEIS-Funktionen nur ein- und nicht mehrdimensional suchen</t>
  </si>
  <si>
    <t xml:space="preserve">  dazu die Zeilen- und Spaltenauswahl zu einem Schlüssel ("°" nur der Lesbarkeit wegen eingefügt) vereinigt</t>
  </si>
  <si>
    <t xml:space="preserve">  hier die Werte einfach transponiert und kopiert, Zuweisung wäre natürlich auch möglich (für bessere Änderungsmöglichkeit)</t>
  </si>
  <si>
    <t>Originaltabelle wird jetzt nur noch zur Dropdown-Auswahl der der Entgeltgruppen und Stufen benutzt</t>
  </si>
  <si>
    <t>EG ° Stufe</t>
  </si>
  <si>
    <t>E 15Ü°1</t>
  </si>
  <si>
    <t>E 15Ü°2</t>
  </si>
  <si>
    <t>E 15Ü°3</t>
  </si>
  <si>
    <t>E 15Ü°4</t>
  </si>
  <si>
    <t>E 15Ü°5</t>
  </si>
  <si>
    <t>E 15Ü°6</t>
  </si>
  <si>
    <t>E 15°1</t>
  </si>
  <si>
    <t>E 15°2</t>
  </si>
  <si>
    <t>E 15°3</t>
  </si>
  <si>
    <t>E 15°4</t>
  </si>
  <si>
    <t>E 15°5</t>
  </si>
  <si>
    <t>E 15°6</t>
  </si>
  <si>
    <t>E 14°1</t>
  </si>
  <si>
    <t>E 14°2</t>
  </si>
  <si>
    <t>E 14°3</t>
  </si>
  <si>
    <t>E 14°4</t>
  </si>
  <si>
    <t>E 14°5</t>
  </si>
  <si>
    <t>E 14°6</t>
  </si>
  <si>
    <t>E 13Ü°1</t>
  </si>
  <si>
    <t>E 13Ü°2</t>
  </si>
  <si>
    <t>E 13Ü°3</t>
  </si>
  <si>
    <t>E 13Ü°4</t>
  </si>
  <si>
    <t>E 13Ü°5</t>
  </si>
  <si>
    <t>E 13Ü°6</t>
  </si>
  <si>
    <t>E 13°1</t>
  </si>
  <si>
    <t>E 13°2</t>
  </si>
  <si>
    <t>E 13°3</t>
  </si>
  <si>
    <t>E 13°4</t>
  </si>
  <si>
    <t>E 13°5</t>
  </si>
  <si>
    <t>E 13°6</t>
  </si>
  <si>
    <t>E 12°1</t>
  </si>
  <si>
    <t>E 12°2</t>
  </si>
  <si>
    <t>E 12°3</t>
  </si>
  <si>
    <t>E 12°4</t>
  </si>
  <si>
    <t>E 12°5</t>
  </si>
  <si>
    <t>E 12°6</t>
  </si>
  <si>
    <t>E 11°1</t>
  </si>
  <si>
    <t>E 11°2</t>
  </si>
  <si>
    <t>E 11°3</t>
  </si>
  <si>
    <t>E 11°4</t>
  </si>
  <si>
    <t>E 11°5</t>
  </si>
  <si>
    <t>E 11°6</t>
  </si>
  <si>
    <t>E 10°1</t>
  </si>
  <si>
    <t>E 10°2</t>
  </si>
  <si>
    <t>E 10°3</t>
  </si>
  <si>
    <t>E 10°4</t>
  </si>
  <si>
    <t>E 10°5</t>
  </si>
  <si>
    <t>E 10°6</t>
  </si>
  <si>
    <t>E 9°1</t>
  </si>
  <si>
    <t>E 9°2</t>
  </si>
  <si>
    <t>E 9°3</t>
  </si>
  <si>
    <t>E 9°4</t>
  </si>
  <si>
    <t>E 9°5</t>
  </si>
  <si>
    <t>E 9°6</t>
  </si>
  <si>
    <t>E 8°1</t>
  </si>
  <si>
    <t>E 8°2</t>
  </si>
  <si>
    <t>E 8°3</t>
  </si>
  <si>
    <t>E 8°4</t>
  </si>
  <si>
    <t>E 8°5</t>
  </si>
  <si>
    <t>E 8°6</t>
  </si>
  <si>
    <t>E 7°1</t>
  </si>
  <si>
    <t>E 7°2</t>
  </si>
  <si>
    <t>E 7°3</t>
  </si>
  <si>
    <t>E 7°4</t>
  </si>
  <si>
    <t>E 7°5</t>
  </si>
  <si>
    <t>E 7°6</t>
  </si>
  <si>
    <t>E 6°1</t>
  </si>
  <si>
    <t>E 6°2</t>
  </si>
  <si>
    <t>E 6°3</t>
  </si>
  <si>
    <t>E 6°4</t>
  </si>
  <si>
    <t>E 6°5</t>
  </si>
  <si>
    <t>E 6°6</t>
  </si>
  <si>
    <t>E 5°1</t>
  </si>
  <si>
    <t>E 5°2</t>
  </si>
  <si>
    <t>E 5°3</t>
  </si>
  <si>
    <t>E 5°4</t>
  </si>
  <si>
    <t>E 5°5</t>
  </si>
  <si>
    <t>E 5°6</t>
  </si>
  <si>
    <t>E 4°1</t>
  </si>
  <si>
    <t>E 4°2</t>
  </si>
  <si>
    <t>E 4°3</t>
  </si>
  <si>
    <t>E 4°4</t>
  </si>
  <si>
    <t>E 4°5</t>
  </si>
  <si>
    <t>E 4°6</t>
  </si>
  <si>
    <t>E 3°1</t>
  </si>
  <si>
    <t>E 3°2</t>
  </si>
  <si>
    <t>E 3°3</t>
  </si>
  <si>
    <t>E 3°4</t>
  </si>
  <si>
    <t>E 3°5</t>
  </si>
  <si>
    <t>E 3°6</t>
  </si>
  <si>
    <t>E 2Ü°1</t>
  </si>
  <si>
    <t>E 2Ü°2</t>
  </si>
  <si>
    <t>E 2Ü°3</t>
  </si>
  <si>
    <t>E 2Ü°4</t>
  </si>
  <si>
    <t>E 2Ü°5</t>
  </si>
  <si>
    <t>E 2Ü°6</t>
  </si>
  <si>
    <t>E 2°1</t>
  </si>
  <si>
    <t>E 2°2</t>
  </si>
  <si>
    <t>E 2°3</t>
  </si>
  <si>
    <t>E 2°4</t>
  </si>
  <si>
    <t>E 2°5</t>
  </si>
  <si>
    <t>E 2°6</t>
  </si>
  <si>
    <t>E 1°1</t>
  </si>
  <si>
    <t>E 1°2</t>
  </si>
  <si>
    <t>E 1°3</t>
  </si>
  <si>
    <t>E 1°4</t>
  </si>
  <si>
    <t>E 1°5</t>
  </si>
  <si>
    <t>E 1°6</t>
  </si>
  <si>
    <t>2015 inkl. AGA</t>
  </si>
  <si>
    <t>2016 inkl. AGA</t>
  </si>
  <si>
    <t>JSZ 2015</t>
  </si>
  <si>
    <t>JSZ 2016</t>
  </si>
  <si>
    <t>InventarNr</t>
  </si>
  <si>
    <t>InvNr Hauptgerät</t>
  </si>
  <si>
    <t>Gerätebezeichnung</t>
  </si>
  <si>
    <t>KoSt 1..3</t>
  </si>
  <si>
    <t>KostenStelle</t>
  </si>
  <si>
    <t>KLR Restwert</t>
  </si>
  <si>
    <t>KLR norm. AfA Jahr</t>
  </si>
  <si>
    <t>Gerät allein</t>
  </si>
  <si>
    <t>KFT</t>
  </si>
  <si>
    <t>101</t>
  </si>
  <si>
    <t>AMB</t>
  </si>
  <si>
    <t>100</t>
  </si>
  <si>
    <t>01131</t>
  </si>
  <si>
    <t>Röntgen-Diffraktometersystem D 5000 + Zubehör</t>
  </si>
  <si>
    <t>PTI</t>
  </si>
  <si>
    <t>103</t>
  </si>
  <si>
    <t>02500</t>
  </si>
  <si>
    <t>Einständer-Exzenterpresse ExP 60SF/HK</t>
  </si>
  <si>
    <t>02558</t>
  </si>
  <si>
    <t>Schweißroboter</t>
  </si>
  <si>
    <t>02715</t>
  </si>
  <si>
    <t>Universal-Prüfmaschine INSTRON</t>
  </si>
  <si>
    <t>03321</t>
  </si>
  <si>
    <t>Bosch-Bremsenprüfstand BSA 332</t>
  </si>
  <si>
    <t>03423</t>
  </si>
  <si>
    <t>Senkerodiermaschine HS300E/Erocom20/574025</t>
  </si>
  <si>
    <t>03466</t>
  </si>
  <si>
    <t>Laser-Therapiegerät</t>
  </si>
  <si>
    <t>ELT</t>
  </si>
  <si>
    <t>102</t>
  </si>
  <si>
    <t>04115</t>
  </si>
  <si>
    <t>Versuch Totaldruckmessung/Leitwertmessung</t>
  </si>
  <si>
    <t>04420</t>
  </si>
  <si>
    <t>SPS-Unbrako Vibrationsprüfmaschine Nr. 028</t>
  </si>
  <si>
    <t>05181</t>
  </si>
  <si>
    <t>Kernstrahlungsspektrometer</t>
  </si>
  <si>
    <t>05491</t>
  </si>
  <si>
    <t>DATAC-1 Indieziersystem mit 4 Kanälen</t>
  </si>
  <si>
    <t>05554</t>
  </si>
  <si>
    <t>05556</t>
  </si>
  <si>
    <t>Rauheits-und Formprüfgerät Form Talysurf Serie 120</t>
  </si>
  <si>
    <t>05715</t>
  </si>
  <si>
    <t>Chir.Bildverstärker FLUORISCOPE 9/6/4ZollDIGITAL</t>
  </si>
  <si>
    <t>10985</t>
  </si>
  <si>
    <t>FlowLite LDA-Optik</t>
  </si>
  <si>
    <t>11639</t>
  </si>
  <si>
    <t>Universal-Außenrundschleifmaschine Modell SA 5/2M</t>
  </si>
  <si>
    <t>11651</t>
  </si>
  <si>
    <t>Reinstgasversorgungsanlage</t>
  </si>
  <si>
    <t>11943</t>
  </si>
  <si>
    <t>Gaschromatograph mit Massenspektrometer</t>
  </si>
  <si>
    <t>11953</t>
  </si>
  <si>
    <t>Weiler-Drehzentrum DZ 32 CNC mit Sonderausstattung</t>
  </si>
  <si>
    <t>12153</t>
  </si>
  <si>
    <t>Universal-Blech-und Bandprüfmaschine</t>
  </si>
  <si>
    <t>12831</t>
  </si>
  <si>
    <t>Signalanalysator SPEKTRO-3000</t>
  </si>
  <si>
    <t>12953</t>
  </si>
  <si>
    <t>RF-Netzwerkanalysator HP 8753 C</t>
  </si>
  <si>
    <t>12966</t>
  </si>
  <si>
    <t>Emissions-Spektrometer  Spectrolab M</t>
  </si>
  <si>
    <t>13166</t>
  </si>
  <si>
    <t>Auflicht-Mikroskop Axiotech 100 HD mit Zubehör</t>
  </si>
  <si>
    <t>13371</t>
  </si>
  <si>
    <t>2-Achsen-Drehmaschine</t>
  </si>
  <si>
    <t>13372</t>
  </si>
  <si>
    <t>13742</t>
  </si>
  <si>
    <t>Multigas-Monitor</t>
  </si>
  <si>
    <t>13778</t>
  </si>
  <si>
    <t>13803</t>
  </si>
  <si>
    <t>Absorptions- und Adsorptionsanlage mit Modul</t>
  </si>
  <si>
    <t>13828</t>
  </si>
  <si>
    <t>Laborausrüstung Nachrichtentechnik</t>
  </si>
  <si>
    <t>13849</t>
  </si>
  <si>
    <t>Schraubstation</t>
  </si>
  <si>
    <t>14245</t>
  </si>
  <si>
    <t>Ultraschall-Scanning-Mikroskop /Akustomikroskop</t>
  </si>
  <si>
    <t>14332</t>
  </si>
  <si>
    <t>Rastersondenmikroskop (AFM/STM/EC STM)</t>
  </si>
  <si>
    <t>15876</t>
  </si>
  <si>
    <t>Meßsystem ESPI SD-10S</t>
  </si>
  <si>
    <t>16322</t>
  </si>
  <si>
    <t>TG-IR Thermoanalysesystem mit Interface</t>
  </si>
  <si>
    <t>17500</t>
  </si>
  <si>
    <t>18240</t>
  </si>
  <si>
    <t>Wechsel- und Gleichspannungsprüfanlage</t>
  </si>
  <si>
    <t>18431</t>
  </si>
  <si>
    <t>3D -  Laserbearbeitungsanlage</t>
  </si>
  <si>
    <t>18868</t>
  </si>
  <si>
    <t>Hydraulische Einständerpresse 630 kN</t>
  </si>
  <si>
    <t>19191</t>
  </si>
  <si>
    <t>Baumwolldeckelkarde</t>
  </si>
  <si>
    <t>19204</t>
  </si>
  <si>
    <t>Doppeldrahtzwirnmaschine</t>
  </si>
  <si>
    <t>19231</t>
  </si>
  <si>
    <t>Flachkulierwirkmaschine</t>
  </si>
  <si>
    <t>19248</t>
  </si>
  <si>
    <t>FRJ Strickautomat</t>
  </si>
  <si>
    <t>19282</t>
  </si>
  <si>
    <t>Wellenfachwebautomat</t>
  </si>
  <si>
    <t>19430</t>
  </si>
  <si>
    <t>Ustertester</t>
  </si>
  <si>
    <t>20008</t>
  </si>
  <si>
    <t>Bearbeitungsstation für Rofin D/C-Laser /gebraucht</t>
  </si>
  <si>
    <t>20209</t>
  </si>
  <si>
    <t>Boehringer VDF-Universal-Drehmaschine DUS 560 ti</t>
  </si>
  <si>
    <t>20223</t>
  </si>
  <si>
    <t>LABTRONIC 8800 Modern. Servohydraul. Anlage</t>
  </si>
  <si>
    <t>20233C</t>
  </si>
  <si>
    <t>Minipuls-Zylinder PLF 7K +Reglerkarten Labtronik</t>
  </si>
  <si>
    <t>20546</t>
  </si>
  <si>
    <t>Hydraulische Zweiständer-Presse</t>
  </si>
  <si>
    <t>21091</t>
  </si>
  <si>
    <t>FDM 2000 Rapid-Prototyping von STRATASYS</t>
  </si>
  <si>
    <t>22660</t>
  </si>
  <si>
    <t>AKS</t>
  </si>
  <si>
    <t>107</t>
  </si>
  <si>
    <t>SPR</t>
  </si>
  <si>
    <t>24669</t>
  </si>
  <si>
    <t>Hydraulik-Aggregat HDA 240/280</t>
  </si>
  <si>
    <t>25297</t>
  </si>
  <si>
    <t>UHV - Oberflächenanalysesystem XPS/UHV-STM</t>
  </si>
  <si>
    <t>25367</t>
  </si>
  <si>
    <t>Oberflächenanalysesystem</t>
  </si>
  <si>
    <t>25751</t>
  </si>
  <si>
    <t>Prüfstandsrechner PELE (Software)</t>
  </si>
  <si>
    <t>25802</t>
  </si>
  <si>
    <t>Vektorieller HF-Netzwerkanalysator</t>
  </si>
  <si>
    <t>25814</t>
  </si>
  <si>
    <t>Rootsgebläse mit Frequenzumrichter</t>
  </si>
  <si>
    <t>26132</t>
  </si>
  <si>
    <t>Koordinaten-Meßgerät VIDEO-Check -IP</t>
  </si>
  <si>
    <t>26254</t>
  </si>
  <si>
    <t>Raumströmungszelle</t>
  </si>
  <si>
    <t>26300</t>
  </si>
  <si>
    <t>Meßsystem Temperatur und Luftgeschwindigkeit</t>
  </si>
  <si>
    <t>26341</t>
  </si>
  <si>
    <t>Gas-Klima-Zentrale 5 PS</t>
  </si>
  <si>
    <t>26517</t>
  </si>
  <si>
    <t>Leistungsbremsanlage</t>
  </si>
  <si>
    <t>26601</t>
  </si>
  <si>
    <t>Abgasmessanlage /CVS-Anlage incl. Rollenprüfstand</t>
  </si>
  <si>
    <t>26970</t>
  </si>
  <si>
    <t>Klimaprüfkammer Typ 3636/30</t>
  </si>
  <si>
    <t>26991</t>
  </si>
  <si>
    <t>Universalmesssystem VARIOSCAN 3021 ST</t>
  </si>
  <si>
    <t>27037</t>
  </si>
  <si>
    <t>Einspritzpumpenprüfstand EPS815</t>
  </si>
  <si>
    <t>27049</t>
  </si>
  <si>
    <t>Schwingprüfanlage TV 57315/LS-340</t>
  </si>
  <si>
    <t>27052</t>
  </si>
  <si>
    <t>Entstaubungssystem</t>
  </si>
  <si>
    <t>27088</t>
  </si>
  <si>
    <t>PAK - Meßsystem</t>
  </si>
  <si>
    <t>27355</t>
  </si>
  <si>
    <t>Universalprüfmaschine 100 KN</t>
  </si>
  <si>
    <t>27492</t>
  </si>
  <si>
    <t>5-Achs-Hochleistungsfräsmaschine DMC 60 Linear</t>
  </si>
  <si>
    <t>27510</t>
  </si>
  <si>
    <t>Temperaturschockkammer</t>
  </si>
  <si>
    <t>28091</t>
  </si>
  <si>
    <t>Gerät zur Schichtabtragskontrolle für die RIE-Ätz.</t>
  </si>
  <si>
    <t>29097</t>
  </si>
  <si>
    <t>3D-Drucker Z Corporation Z 310 Plus</t>
  </si>
  <si>
    <t>29104</t>
  </si>
  <si>
    <t>Atomabsorbtionsspektrometer Continum-Source</t>
  </si>
  <si>
    <t>29123</t>
  </si>
  <si>
    <t>Breitband - Leistungsverstärker</t>
  </si>
  <si>
    <t>29125</t>
  </si>
  <si>
    <t>Portables IR-Messsystem zur Temperaturmessung</t>
  </si>
  <si>
    <t>29239</t>
  </si>
  <si>
    <t>Modular Compact Rheometer mit Zubehör</t>
  </si>
  <si>
    <t>29357</t>
  </si>
  <si>
    <t>Labor-Ausrüstung</t>
  </si>
  <si>
    <t>29965</t>
  </si>
  <si>
    <t>Messplatz für KFZ-Bussysteme</t>
  </si>
  <si>
    <t>30286</t>
  </si>
  <si>
    <t>Laborheizpresse KV 249.01</t>
  </si>
  <si>
    <t>30345</t>
  </si>
  <si>
    <t>Tastschnittgerät Dektak 150</t>
  </si>
  <si>
    <t>30365</t>
  </si>
  <si>
    <t>Universal-Prüfmaschinen Z250</t>
  </si>
  <si>
    <t>30405</t>
  </si>
  <si>
    <t>Mehrkopfstickmaschine Modell TAJIMA TCMX-060901</t>
  </si>
  <si>
    <t>30426</t>
  </si>
  <si>
    <t>CARTEC Kfz-Leistungsprüfstand LPS 2810</t>
  </si>
  <si>
    <t>30499</t>
  </si>
  <si>
    <t>Rasterelektronenmikroskop JEOL JSM-840A</t>
  </si>
  <si>
    <t>30579</t>
  </si>
  <si>
    <t>Laborfermenter Labfors 3</t>
  </si>
  <si>
    <t>30790</t>
  </si>
  <si>
    <t>ALD System , Cluster ALD 150</t>
  </si>
  <si>
    <t>31329</t>
  </si>
  <si>
    <t>Integrierender Ladungsverstärker M68D3</t>
  </si>
  <si>
    <t>31422</t>
  </si>
  <si>
    <t>Fahrzeug  FP309</t>
  </si>
  <si>
    <t>32079</t>
  </si>
  <si>
    <t>Laser Doppler Anemometer</t>
  </si>
  <si>
    <t>32165</t>
  </si>
  <si>
    <t>Lötanlage Prototyping</t>
  </si>
  <si>
    <t>32196</t>
  </si>
  <si>
    <t>Schraubstation Toolcenter</t>
  </si>
  <si>
    <t>32612</t>
  </si>
  <si>
    <t>5-Achs-Simultan-Fräsbearbeitungszentrum Hermle</t>
  </si>
  <si>
    <t>32633</t>
  </si>
  <si>
    <t>Prüfstand Wärmetauscher</t>
  </si>
  <si>
    <t>33114</t>
  </si>
  <si>
    <t>Hochaufl. Röntgendiffraktometer</t>
  </si>
  <si>
    <t>33201</t>
  </si>
  <si>
    <t>Abgasmessanlage -Basiseinheit</t>
  </si>
  <si>
    <t>33252</t>
  </si>
  <si>
    <t>Rasterelektronenmikroskop Tescan MIRA \\XMU</t>
  </si>
  <si>
    <t>33373</t>
  </si>
  <si>
    <t>Abgasmessanlage EXSA 1500 Fa. Horiba</t>
  </si>
  <si>
    <t>33480</t>
  </si>
  <si>
    <t>SRV Schwing-Reib-Prüfstand + Software</t>
  </si>
  <si>
    <t>33576</t>
  </si>
  <si>
    <t>Stoß-Stromanlage SSG-3020 zur elektromagn. Umform.</t>
  </si>
  <si>
    <t>33656</t>
  </si>
  <si>
    <t>Verstärker 1000W1000C 80 MHz - 1000 MHz</t>
  </si>
  <si>
    <t>33657</t>
  </si>
  <si>
    <t>Verstärker Halbleitertechnik 200S1G4A</t>
  </si>
  <si>
    <t>33664</t>
  </si>
  <si>
    <t>EMV - Messempfänger  TDEMI-6G</t>
  </si>
  <si>
    <t>33752</t>
  </si>
  <si>
    <t>Elektro-Rennwagen FP 410e</t>
  </si>
  <si>
    <t>33830</t>
  </si>
  <si>
    <t>EMV-Absorberhalle</t>
  </si>
  <si>
    <t>33854</t>
  </si>
  <si>
    <t>Rollenprüfstand</t>
  </si>
  <si>
    <t>33897</t>
  </si>
  <si>
    <t>Verstärker 100kHz - 250MHz, 5000Wcw mit DCP</t>
  </si>
  <si>
    <t>34077</t>
  </si>
  <si>
    <t>Maskenbelichtungssystem Mask Aligner MA6</t>
  </si>
  <si>
    <t>34809</t>
  </si>
  <si>
    <t>Röntgen-Flächendetektor -Bildaufnahmesystem</t>
  </si>
  <si>
    <t>34822</t>
  </si>
  <si>
    <t>Hochdynamischer Motorenprüfstand</t>
  </si>
  <si>
    <t>34887</t>
  </si>
  <si>
    <t>ICS-Kabine</t>
  </si>
  <si>
    <t>35265</t>
  </si>
  <si>
    <t>Sendeantenne 10 kW S12014/5 inkl. Antennenmast</t>
  </si>
  <si>
    <t>35266</t>
  </si>
  <si>
    <t>Sendeantenne 2 kW S23011/4 inkl. Antennenmast</t>
  </si>
  <si>
    <t>35969</t>
  </si>
  <si>
    <t>Drucker Objet30</t>
  </si>
  <si>
    <t>36013</t>
  </si>
  <si>
    <t>Labor-Flachbettkaschieranlage RPS-L 600K</t>
  </si>
  <si>
    <t>36181</t>
  </si>
  <si>
    <t>Universalfestigkeitsprüfmaschine TAG 10kN TEE</t>
  </si>
  <si>
    <t>36264</t>
  </si>
  <si>
    <t>Blickaufzeichungsgerät</t>
  </si>
  <si>
    <t>WIW</t>
  </si>
  <si>
    <t>104</t>
  </si>
  <si>
    <t>36639</t>
  </si>
  <si>
    <t>Rennwagen FP 511e der Saison 2010/2011</t>
  </si>
  <si>
    <t>36931</t>
  </si>
  <si>
    <t>Portables modulares Messdatenerfassungssystem</t>
  </si>
  <si>
    <t>37215</t>
  </si>
  <si>
    <t>UV-Tinten-Flachbett-Drucker Oce Arizona 318 GL</t>
  </si>
  <si>
    <t>37217</t>
  </si>
  <si>
    <t>Textildrucker Teleios V8 TX-74 + TubeSteamer</t>
  </si>
  <si>
    <t>37559</t>
  </si>
  <si>
    <t>Wirbelstrom-Leistungsbremse WT190</t>
  </si>
  <si>
    <t>400677</t>
  </si>
  <si>
    <t>FERTIGUNGSPRESSE-HSFP1</t>
  </si>
  <si>
    <t>400678</t>
  </si>
  <si>
    <t>FRÄSMASCH UNIV 34260140 FQS 400</t>
  </si>
  <si>
    <t>401037</t>
  </si>
  <si>
    <t>HV-BEDAMPFUNGSANLAGE</t>
  </si>
  <si>
    <t>401124</t>
  </si>
  <si>
    <t>FRÄSMASCH UNIV</t>
  </si>
  <si>
    <t>401349</t>
  </si>
  <si>
    <t>PLASMASPRITZANLAGE</t>
  </si>
  <si>
    <t>401351</t>
  </si>
  <si>
    <t>Flachschleifmaschine 5020</t>
  </si>
  <si>
    <t>802411</t>
  </si>
  <si>
    <t>UNI-FESTIGKEITSPRÜFER</t>
  </si>
  <si>
    <t>802717</t>
  </si>
  <si>
    <t>MAGNATEST0MIT0ZUBEHÖR</t>
  </si>
  <si>
    <t>803144</t>
  </si>
  <si>
    <t>TASTSCHNITTGERÄT</t>
  </si>
  <si>
    <t>803852</t>
  </si>
  <si>
    <t>SERVOYDR-PRÜFANLAGE-SHM + Digitale MSR-Technik</t>
  </si>
  <si>
    <t>804138</t>
  </si>
  <si>
    <t>NO/NOX-ANALYSATOR-KPL</t>
  </si>
  <si>
    <t>804290</t>
  </si>
  <si>
    <t>DRUCKMEßSTRECKE</t>
  </si>
  <si>
    <t>804314</t>
  </si>
  <si>
    <t>LASERANLAGE Nd-YAG-LASER</t>
  </si>
  <si>
    <t>804716</t>
  </si>
  <si>
    <t>Kleinprüfmaschine</t>
  </si>
  <si>
    <t>Auftragsforschung</t>
  </si>
  <si>
    <t>Dienstleistung</t>
  </si>
  <si>
    <t>Weiterbildung</t>
  </si>
  <si>
    <t>Nutzung von HS-Einrichtung</t>
  </si>
  <si>
    <t>ARC</t>
  </si>
  <si>
    <t>GPW</t>
  </si>
  <si>
    <t>über Haushaltmittel der Fakultät</t>
  </si>
  <si>
    <t>aus Restmitteln abgeschlossener Projekte</t>
  </si>
  <si>
    <t>aus Einnahmen durch spätere Veräußerung an Dritte</t>
  </si>
  <si>
    <t xml:space="preserve">Zwickau, den </t>
  </si>
  <si>
    <t>2017 inkl. AGA</t>
  </si>
  <si>
    <t>Anmerkung:</t>
  </si>
  <si>
    <t>für 2015 sind im Vergleich zu 2014 bereits 3% Tarifsteigerung berückstichtigt, obwohl diese noch nicht real.</t>
  </si>
  <si>
    <t>JSZ 2017</t>
  </si>
  <si>
    <t>Satzkennung</t>
  </si>
  <si>
    <t>Anschaffungskosten</t>
  </si>
  <si>
    <t>07.09.1992</t>
  </si>
  <si>
    <t>267</t>
  </si>
  <si>
    <t>0,00</t>
  </si>
  <si>
    <t>120</t>
  </si>
  <si>
    <t>1</t>
  </si>
  <si>
    <t>08.09.1992</t>
  </si>
  <si>
    <t>21.09.1992</t>
  </si>
  <si>
    <t>02.12.1992</t>
  </si>
  <si>
    <t>264</t>
  </si>
  <si>
    <t>27.11.1992</t>
  </si>
  <si>
    <t>265</t>
  </si>
  <si>
    <t>96</t>
  </si>
  <si>
    <t>10.12.1992</t>
  </si>
  <si>
    <t>13.07.1993</t>
  </si>
  <si>
    <t>144</t>
  </si>
  <si>
    <t>19.07.1993</t>
  </si>
  <si>
    <t>05.08.1993</t>
  </si>
  <si>
    <t>16.09.1993</t>
  </si>
  <si>
    <t>255</t>
  </si>
  <si>
    <t>72</t>
  </si>
  <si>
    <t>24.09.1993</t>
  </si>
  <si>
    <t>15.10.1993</t>
  </si>
  <si>
    <t>15.11.1993</t>
  </si>
  <si>
    <t>02.12.1993</t>
  </si>
  <si>
    <t>252</t>
  </si>
  <si>
    <t>06.01.1994</t>
  </si>
  <si>
    <t>251</t>
  </si>
  <si>
    <t>08.02.1994</t>
  </si>
  <si>
    <t>250</t>
  </si>
  <si>
    <t>11.03.1994</t>
  </si>
  <si>
    <t>21.03.1994</t>
  </si>
  <si>
    <t>31.08.1994</t>
  </si>
  <si>
    <t>29.11.1994</t>
  </si>
  <si>
    <t>30.11.1994</t>
  </si>
  <si>
    <t>07.12.1994</t>
  </si>
  <si>
    <t>240</t>
  </si>
  <si>
    <t>15.12.1994</t>
  </si>
  <si>
    <t>21.12.1994</t>
  </si>
  <si>
    <t>192</t>
  </si>
  <si>
    <t>14.03.1995</t>
  </si>
  <si>
    <t>26.06.1995</t>
  </si>
  <si>
    <t>234</t>
  </si>
  <si>
    <t>27.06.1995</t>
  </si>
  <si>
    <t>84</t>
  </si>
  <si>
    <t>07.08.1995</t>
  </si>
  <si>
    <t>01.08.1995</t>
  </si>
  <si>
    <t>05.09.1995</t>
  </si>
  <si>
    <t>231</t>
  </si>
  <si>
    <t>03.06.1992</t>
  </si>
  <si>
    <t>Universalfräs-und Bohrmaschine</t>
  </si>
  <si>
    <t>15.11.1995</t>
  </si>
  <si>
    <t>20.11.1995</t>
  </si>
  <si>
    <t>60</t>
  </si>
  <si>
    <t>24.11.1995</t>
  </si>
  <si>
    <t>108</t>
  </si>
  <si>
    <t>30.11.1995</t>
  </si>
  <si>
    <t>04.12.1995</t>
  </si>
  <si>
    <t>228</t>
  </si>
  <si>
    <t>06.12.1995</t>
  </si>
  <si>
    <t>12.04.1996</t>
  </si>
  <si>
    <t>29.05.1996</t>
  </si>
  <si>
    <t>15.05.1996</t>
  </si>
  <si>
    <t>19.08.1996</t>
  </si>
  <si>
    <t>27.11.1996</t>
  </si>
  <si>
    <t>217</t>
  </si>
  <si>
    <t>09.12.1996</t>
  </si>
  <si>
    <t>16.12.1996</t>
  </si>
  <si>
    <t>09.09.1997</t>
  </si>
  <si>
    <t>27.08.1997</t>
  </si>
  <si>
    <t>28.10.1997</t>
  </si>
  <si>
    <t>206</t>
  </si>
  <si>
    <t>13.05.1998</t>
  </si>
  <si>
    <t>30.09.1998</t>
  </si>
  <si>
    <t>16.09.1998</t>
  </si>
  <si>
    <t>8</t>
  </si>
  <si>
    <t>02.11.1998</t>
  </si>
  <si>
    <t>10</t>
  </si>
  <si>
    <t>23.11.1998</t>
  </si>
  <si>
    <t>08.12.1998</t>
  </si>
  <si>
    <t>11.12.1998</t>
  </si>
  <si>
    <t>02.11.2000</t>
  </si>
  <si>
    <t>12.07.1999</t>
  </si>
  <si>
    <t>18</t>
  </si>
  <si>
    <t>03.11.1999</t>
  </si>
  <si>
    <t>19.11.1999</t>
  </si>
  <si>
    <t>04.12.2000</t>
  </si>
  <si>
    <t>23.11.2005</t>
  </si>
  <si>
    <t>30.11.2005</t>
  </si>
  <si>
    <t>18.07.2002</t>
  </si>
  <si>
    <t>10.09.2002</t>
  </si>
  <si>
    <t>20</t>
  </si>
  <si>
    <t>24.04.2002</t>
  </si>
  <si>
    <t>25.02.2003</t>
  </si>
  <si>
    <t>31.12.2003</t>
  </si>
  <si>
    <t>15.12.2002</t>
  </si>
  <si>
    <t>03.07.2003</t>
  </si>
  <si>
    <t>137</t>
  </si>
  <si>
    <t>16.09.2003</t>
  </si>
  <si>
    <t>06.10.2003</t>
  </si>
  <si>
    <t>09.10.2003</t>
  </si>
  <si>
    <t>9</t>
  </si>
  <si>
    <t>25.11.2003</t>
  </si>
  <si>
    <t>133</t>
  </si>
  <si>
    <t>03.12.2003</t>
  </si>
  <si>
    <t>35</t>
  </si>
  <si>
    <t>08.06.2004</t>
  </si>
  <si>
    <t>126</t>
  </si>
  <si>
    <t>41</t>
  </si>
  <si>
    <t>17.06.2004</t>
  </si>
  <si>
    <t>02.07.2004</t>
  </si>
  <si>
    <t>42</t>
  </si>
  <si>
    <t>07.07.2004</t>
  </si>
  <si>
    <t>20.07.2004</t>
  </si>
  <si>
    <t>29.10.2004</t>
  </si>
  <si>
    <t>02.12.2004</t>
  </si>
  <si>
    <t>07.12.2004</t>
  </si>
  <si>
    <t>07.06.2006</t>
  </si>
  <si>
    <t>24.11.2006</t>
  </si>
  <si>
    <t>97</t>
  </si>
  <si>
    <t>27.11.2006</t>
  </si>
  <si>
    <t>70</t>
  </si>
  <si>
    <t>28.11.2006</t>
  </si>
  <si>
    <t>05.12.2006</t>
  </si>
  <si>
    <t>07.12.2006</t>
  </si>
  <si>
    <t>20.03.2007</t>
  </si>
  <si>
    <t>07.05.2007</t>
  </si>
  <si>
    <t>21.09.2007</t>
  </si>
  <si>
    <t>87</t>
  </si>
  <si>
    <t>17.10.2007</t>
  </si>
  <si>
    <t>06.11.2007</t>
  </si>
  <si>
    <t>85</t>
  </si>
  <si>
    <t>16.11.2007</t>
  </si>
  <si>
    <t>14.12.2007</t>
  </si>
  <si>
    <t>83</t>
  </si>
  <si>
    <t>27.11.2007</t>
  </si>
  <si>
    <t>29.11.2007</t>
  </si>
  <si>
    <t>03.12.2007</t>
  </si>
  <si>
    <t>06.03.2008</t>
  </si>
  <si>
    <t>20.12.2010</t>
  </si>
  <si>
    <t>48</t>
  </si>
  <si>
    <t>26.08.2008</t>
  </si>
  <si>
    <t>09.10.2008</t>
  </si>
  <si>
    <t>74</t>
  </si>
  <si>
    <t>18.11.2008</t>
  </si>
  <si>
    <t>73</t>
  </si>
  <si>
    <t>25.11.2008</t>
  </si>
  <si>
    <t>28.11.2008</t>
  </si>
  <si>
    <t>01.12.2008</t>
  </si>
  <si>
    <t>131</t>
  </si>
  <si>
    <t>09.06.2009</t>
  </si>
  <si>
    <t>77</t>
  </si>
  <si>
    <t>12.06.2009</t>
  </si>
  <si>
    <t>07.09.2009</t>
  </si>
  <si>
    <t>28.09.2009</t>
  </si>
  <si>
    <t>14.10.2009</t>
  </si>
  <si>
    <t>01.01.1995</t>
  </si>
  <si>
    <t>239</t>
  </si>
  <si>
    <t>12.11.2009</t>
  </si>
  <si>
    <t>23.11.2009</t>
  </si>
  <si>
    <t>17.10.2011</t>
  </si>
  <si>
    <t>38</t>
  </si>
  <si>
    <t>29.01.2010</t>
  </si>
  <si>
    <t>59</t>
  </si>
  <si>
    <t>01.06.2011</t>
  </si>
  <si>
    <t>01.11.2010</t>
  </si>
  <si>
    <t>49</t>
  </si>
  <si>
    <t>17.12.2010</t>
  </si>
  <si>
    <t>04.12.2012</t>
  </si>
  <si>
    <t>24</t>
  </si>
  <si>
    <t>01.07.2011</t>
  </si>
  <si>
    <t>27.10.2011</t>
  </si>
  <si>
    <t>02.11.2011</t>
  </si>
  <si>
    <t>Industrie-Roboter TS80 CS8C inkl. Zubehör</t>
  </si>
  <si>
    <t>03.07.2012</t>
  </si>
  <si>
    <t>08.08.2012</t>
  </si>
  <si>
    <t>29.11.2011</t>
  </si>
  <si>
    <t>29.05.2012</t>
  </si>
  <si>
    <t>31</t>
  </si>
  <si>
    <t>20.06.2011</t>
  </si>
  <si>
    <t>4</t>
  </si>
  <si>
    <t>36640</t>
  </si>
  <si>
    <t>Rennwagen FP 612e der Saison 2011/2012</t>
  </si>
  <si>
    <t>21.06.2012</t>
  </si>
  <si>
    <t>30</t>
  </si>
  <si>
    <t>16.07.2012</t>
  </si>
  <si>
    <t>27.09.2012</t>
  </si>
  <si>
    <t>10.04.2013</t>
  </si>
  <si>
    <t>37825</t>
  </si>
  <si>
    <t>Rennwagen FP 713e der Saison 2012/2013</t>
  </si>
  <si>
    <t>16.05.2013</t>
  </si>
  <si>
    <t>5</t>
  </si>
  <si>
    <t>38201</t>
  </si>
  <si>
    <t>Versuchsprüfstand Zylinderkopf</t>
  </si>
  <si>
    <t>31.12.2014</t>
  </si>
  <si>
    <t>05.11.2013</t>
  </si>
  <si>
    <t>38897</t>
  </si>
  <si>
    <t>Porosimeter Surfer Micro</t>
  </si>
  <si>
    <t>27.03.2014</t>
  </si>
  <si>
    <t>38911</t>
  </si>
  <si>
    <t>Nockenwellen - Gleitlagerprüfstand</t>
  </si>
  <si>
    <t>39205</t>
  </si>
  <si>
    <t>Mikrofocus Röntgensystem CT-ALPHA</t>
  </si>
  <si>
    <t>25.03.2014</t>
  </si>
  <si>
    <t>39330</t>
  </si>
  <si>
    <t>3D - Scanner ATOS Core 300</t>
  </si>
  <si>
    <t>05.05.2014</t>
  </si>
  <si>
    <t>7</t>
  </si>
  <si>
    <t>39367</t>
  </si>
  <si>
    <t>Automatisiertes Stromabnehmersystem für E-Busse</t>
  </si>
  <si>
    <t>01.12.1978</t>
  </si>
  <si>
    <t>180</t>
  </si>
  <si>
    <t>01.12.1986</t>
  </si>
  <si>
    <t>01.12.1981</t>
  </si>
  <si>
    <t>22.07.1991</t>
  </si>
  <si>
    <t>281</t>
  </si>
  <si>
    <t>01.12.1979</t>
  </si>
  <si>
    <t>01.12.1980</t>
  </si>
  <si>
    <t>16.08.1994</t>
  </si>
  <si>
    <t>01.12.1985</t>
  </si>
  <si>
    <t>Hauptgerät mit Zubehör</t>
  </si>
  <si>
    <t>Unterschrift</t>
  </si>
  <si>
    <t>Westsächsische Hochschule Zwickau, Postfach 201037, 08012 Zwickau</t>
  </si>
  <si>
    <t>ggf. Ansprechpartner</t>
  </si>
  <si>
    <t>Bearbeiter:</t>
  </si>
  <si>
    <t>Fax-Nr.:</t>
  </si>
  <si>
    <t>E-Mail:</t>
  </si>
  <si>
    <t>Name der Firma</t>
  </si>
  <si>
    <t>Straße Hausnummer</t>
  </si>
  <si>
    <t>PLZ Ort</t>
  </si>
  <si>
    <t>Tel.-Nr.:</t>
  </si>
  <si>
    <t>Angebotsnummer:</t>
  </si>
  <si>
    <t xml:space="preserve"> @fh-zwickau.de</t>
  </si>
  <si>
    <t>Angebot</t>
  </si>
  <si>
    <t>auf der Grundlage Ihrer Anfrage/unseres Gespräches vom …….. unterbreiten wir Ihnen folgendes Angebot:</t>
  </si>
  <si>
    <r>
      <t>Formulierung der Gesamtaufgabe</t>
    </r>
    <r>
      <rPr>
        <vertAlign val="super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>:</t>
    </r>
  </si>
  <si>
    <t>Bei Annahme des Angebotes erbitten wir um Rücksendung der beiliegenden Auftragserteilung.</t>
  </si>
  <si>
    <t>Dezernentin FWT</t>
  </si>
  <si>
    <t>Dr. rer. nat. Ellen Weißmantel</t>
  </si>
  <si>
    <t>……………………………………………………</t>
  </si>
  <si>
    <t>ANGEBOTSSUMME</t>
  </si>
  <si>
    <t>Leistungszeitraum:</t>
  </si>
  <si>
    <t>Westsächsische Hochschule Zwickau
Dezernat Forschung, Wissens- und
Technologietransfer
Dr.-Friedrichs-Ring 2 A
08056 Zwickau</t>
  </si>
  <si>
    <r>
      <t xml:space="preserve">Wir bitten um </t>
    </r>
    <r>
      <rPr>
        <b/>
        <i/>
        <sz val="10"/>
        <color theme="1"/>
        <rFont val="Arial"/>
        <family val="2"/>
      </rPr>
      <t>postalische Rücksendung</t>
    </r>
    <r>
      <rPr>
        <i/>
        <sz val="10"/>
        <color theme="1"/>
        <rFont val="Arial"/>
        <family val="2"/>
      </rPr>
      <t xml:space="preserve"> der Auftragserteilung an nebenstehende Adresse oder per Fax an </t>
    </r>
    <r>
      <rPr>
        <b/>
        <i/>
        <sz val="10"/>
        <color theme="1"/>
        <rFont val="Arial"/>
        <family val="2"/>
      </rPr>
      <t>0375/536-1193</t>
    </r>
    <r>
      <rPr>
        <i/>
        <sz val="10"/>
        <color theme="1"/>
        <rFont val="Arial"/>
        <family val="2"/>
      </rPr>
      <t xml:space="preserve"> oder per E-Mail an </t>
    </r>
    <r>
      <rPr>
        <b/>
        <i/>
        <sz val="10"/>
        <color theme="1"/>
        <rFont val="Arial"/>
        <family val="2"/>
      </rPr>
      <t>dezernat.forschung@fh-zwickau.de.</t>
    </r>
    <r>
      <rPr>
        <i/>
        <sz val="10"/>
        <color theme="1"/>
        <rFont val="Arial"/>
        <family val="2"/>
      </rPr>
      <t xml:space="preserve"> Vielen Dank!</t>
    </r>
  </si>
  <si>
    <r>
      <t xml:space="preserve">Auftragserteilung
</t>
    </r>
    <r>
      <rPr>
        <sz val="12"/>
        <color theme="1"/>
        <rFont val="Arial"/>
        <family val="2"/>
      </rPr>
      <t>zum Thema:</t>
    </r>
  </si>
  <si>
    <t>Angebot vom:</t>
  </si>
  <si>
    <t>Auf Grundlage des o. g. Angebotes erteilen wir Ihnen den Auftrag zur Erbringung der beschriebenen Leistungen.</t>
  </si>
  <si>
    <t>Firma/Auftraggeber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</si>
  <si>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Umfangsreiche Leistungsbeschreibung als Anlage beifügen.</t>
    </r>
  </si>
  <si>
    <t>_______________________________________</t>
  </si>
  <si>
    <t>PWI</t>
  </si>
  <si>
    <t>Anrede,</t>
  </si>
  <si>
    <t xml:space="preserve">   </t>
  </si>
  <si>
    <t>Bei Auftragsforschungen ist der Forschungsvertrag zu nutzen.</t>
  </si>
  <si>
    <t>Das Angebotsschreiben ist nur bei Dienstleistungen zu verwenden.</t>
  </si>
  <si>
    <t>Bitte um Beachtung:</t>
  </si>
  <si>
    <t xml:space="preserve">  Nutzer: FTZ</t>
  </si>
  <si>
    <r>
      <t>Kalkulationsschema</t>
    </r>
    <r>
      <rPr>
        <b/>
        <sz val="14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*  Nutzung von Hochschuleinrichtungen durch Dritte</t>
    </r>
  </si>
  <si>
    <t>2</t>
  </si>
  <si>
    <t>3</t>
  </si>
  <si>
    <t>6</t>
  </si>
  <si>
    <t>Summe</t>
  </si>
  <si>
    <t>Anschaffungskosten in €</t>
  </si>
  <si>
    <t>Abschreibung in Jahren</t>
  </si>
  <si>
    <t>Anzahl der Nutzungsstunden</t>
  </si>
  <si>
    <t xml:space="preserve">Abschreibung in €/Jahr </t>
  </si>
  <si>
    <t>347</t>
  </si>
  <si>
    <t>ULTRASCHALLMATERIALPRÜFG mit Zubehör</t>
  </si>
  <si>
    <t>903301</t>
  </si>
  <si>
    <t>292</t>
  </si>
  <si>
    <t>359</t>
  </si>
  <si>
    <t>419</t>
  </si>
  <si>
    <t>431</t>
  </si>
  <si>
    <t>395</t>
  </si>
  <si>
    <t>01.12.1982</t>
  </si>
  <si>
    <t>209</t>
  </si>
  <si>
    <t>EINTRÄGER-BRÜCKENKRAN</t>
  </si>
  <si>
    <t>600070</t>
  </si>
  <si>
    <t>40.146,32</t>
  </si>
  <si>
    <t>11</t>
  </si>
  <si>
    <t>16.12.2014</t>
  </si>
  <si>
    <t>stationäre Steuereinheit + Kommunik-Schnittstellen</t>
  </si>
  <si>
    <t>40353</t>
  </si>
  <si>
    <t>407</t>
  </si>
  <si>
    <t>443</t>
  </si>
  <si>
    <t>SCHLEIFMASCH UNIV SA6U</t>
  </si>
  <si>
    <t>400836</t>
  </si>
  <si>
    <t>BOHR-U.FRÄSWERK W9A</t>
  </si>
  <si>
    <t>400808</t>
  </si>
  <si>
    <t>71.453,50</t>
  </si>
  <si>
    <t>30.286,97</t>
  </si>
  <si>
    <t>151.647,24</t>
  </si>
  <si>
    <t>130.714,11</t>
  </si>
  <si>
    <t>30.01.2015</t>
  </si>
  <si>
    <t>32.916,04</t>
  </si>
  <si>
    <t>27.867,92</t>
  </si>
  <si>
    <t>Verformungsmesssystem ARAMIS 2D 5M mit Zubehör</t>
  </si>
  <si>
    <t>38840</t>
  </si>
  <si>
    <t>21.05.2014</t>
  </si>
  <si>
    <t>Rennwagen FP 814e der Saison 2013/2014</t>
  </si>
  <si>
    <t>38349</t>
  </si>
  <si>
    <t>203.261,38</t>
  </si>
  <si>
    <t>15</t>
  </si>
  <si>
    <t>29.08.2014</t>
  </si>
  <si>
    <t>28.119,30</t>
  </si>
  <si>
    <t>49.569,80</t>
  </si>
  <si>
    <t>50.256,07</t>
  </si>
  <si>
    <t>26.010,51</t>
  </si>
  <si>
    <t>40</t>
  </si>
  <si>
    <t>53</t>
  </si>
  <si>
    <t>96.007,77</t>
  </si>
  <si>
    <t>Konfokales Laser-Raster-Mikroskop mit Zubehör</t>
  </si>
  <si>
    <t>36415</t>
  </si>
  <si>
    <t>15.681,39</t>
  </si>
  <si>
    <t>107.175,71</t>
  </si>
  <si>
    <t>39</t>
  </si>
  <si>
    <t>25.675,53</t>
  </si>
  <si>
    <t>36042</t>
  </si>
  <si>
    <t>36.716,08</t>
  </si>
  <si>
    <t>16.620,52</t>
  </si>
  <si>
    <t>28.322,08</t>
  </si>
  <si>
    <t>25.228,16</t>
  </si>
  <si>
    <t>5.766,91</t>
  </si>
  <si>
    <t>52</t>
  </si>
  <si>
    <t>344.861,85</t>
  </si>
  <si>
    <t>26.362,72</t>
  </si>
  <si>
    <t>144.360,79</t>
  </si>
  <si>
    <t>163.208,36</t>
  </si>
  <si>
    <t>133.991,26</t>
  </si>
  <si>
    <t>480.905,32</t>
  </si>
  <si>
    <t>26.715,64</t>
  </si>
  <si>
    <t>66.342,28</t>
  </si>
  <si>
    <t>88.179,12</t>
  </si>
  <si>
    <t>180.141,62</t>
  </si>
  <si>
    <t>126.894,02</t>
  </si>
  <si>
    <t>174.005,51</t>
  </si>
  <si>
    <t>87.221,89</t>
  </si>
  <si>
    <t>84.885,49</t>
  </si>
  <si>
    <t>19.088,30</t>
  </si>
  <si>
    <t>127.770,45</t>
  </si>
  <si>
    <t>7.301,89</t>
  </si>
  <si>
    <t>4.828,00</t>
  </si>
  <si>
    <t>18.311,08</t>
  </si>
  <si>
    <t>10.489,76</t>
  </si>
  <si>
    <t>Dynamisch Mechanischer Analysator DMA 242 C/1/G mit Zubehör</t>
  </si>
  <si>
    <t>32022</t>
  </si>
  <si>
    <t>21.255,82</t>
  </si>
  <si>
    <t>298.117,03</t>
  </si>
  <si>
    <t>14.184,02</t>
  </si>
  <si>
    <t>92</t>
  </si>
  <si>
    <t>95</t>
  </si>
  <si>
    <t>8.350,15</t>
  </si>
  <si>
    <t>14.290,97</t>
  </si>
  <si>
    <t>58.503,75</t>
  </si>
  <si>
    <t>451,31</t>
  </si>
  <si>
    <t>16.546,37</t>
  </si>
  <si>
    <t>11.065,26</t>
  </si>
  <si>
    <t>Funkstörmessempfänger ESP I mit Zubehör</t>
  </si>
  <si>
    <t>30138</t>
  </si>
  <si>
    <t>98</t>
  </si>
  <si>
    <t>9.860,42</t>
  </si>
  <si>
    <t>Spritzgießmaschine Typ KM 50 / 55 CX mit Zubehör</t>
  </si>
  <si>
    <t>29482</t>
  </si>
  <si>
    <t>14.236,34</t>
  </si>
  <si>
    <t>15.190,84</t>
  </si>
  <si>
    <t>Mehrkopfstickmaschine ZSK JCZ 0109/0101 mit Zubehör</t>
  </si>
  <si>
    <t>29236</t>
  </si>
  <si>
    <t>31.750,21</t>
  </si>
  <si>
    <t>Laborextruder ZSK 18 MEGAlab mit Zubehör</t>
  </si>
  <si>
    <t>29179</t>
  </si>
  <si>
    <t>113</t>
  </si>
  <si>
    <t>5.549,09</t>
  </si>
  <si>
    <t>136</t>
  </si>
  <si>
    <t>8.955,04</t>
  </si>
  <si>
    <t>5.369,14</t>
  </si>
  <si>
    <t>143</t>
  </si>
  <si>
    <t>145</t>
  </si>
  <si>
    <t>146</t>
  </si>
  <si>
    <t>1.947,95</t>
  </si>
  <si>
    <t>148</t>
  </si>
  <si>
    <t>Allradleistungsprüfstand BOSCH mit Zubehör</t>
  </si>
  <si>
    <t>26142</t>
  </si>
  <si>
    <t>155</t>
  </si>
  <si>
    <t>153</t>
  </si>
  <si>
    <t>163</t>
  </si>
  <si>
    <t>158</t>
  </si>
  <si>
    <t>160</t>
  </si>
  <si>
    <t>566,95</t>
  </si>
  <si>
    <t>14.572,49</t>
  </si>
  <si>
    <t>Labor-Beschichtungsanlage und Kaschierstation mit Zubehör</t>
  </si>
  <si>
    <t>24586</t>
  </si>
  <si>
    <t>14.11.2005</t>
  </si>
  <si>
    <t>105</t>
  </si>
  <si>
    <t>Geräteeinbaumodule Sprachlehrlabor + Software</t>
  </si>
  <si>
    <t>24460</t>
  </si>
  <si>
    <t>02.05.2005</t>
  </si>
  <si>
    <t>Software GNT.NET ( Funknetzwerk)</t>
  </si>
  <si>
    <t>24282</t>
  </si>
  <si>
    <t>Funk-Netzwerk (Basis-und Terminalstationen)</t>
  </si>
  <si>
    <t>24281</t>
  </si>
  <si>
    <t>191</t>
  </si>
  <si>
    <t>20.12.1999</t>
  </si>
  <si>
    <t>Computergesteuerter Jacquardwebstuhl TC-1</t>
  </si>
  <si>
    <t>24030</t>
  </si>
  <si>
    <t>179</t>
  </si>
  <si>
    <t>Laborfermenteranlage mit Zubehör</t>
  </si>
  <si>
    <t>Laborversuchsanlage zur biol. Abwasserreinigung mit Zubehör</t>
  </si>
  <si>
    <t>21036</t>
  </si>
  <si>
    <t>196</t>
  </si>
  <si>
    <t>203</t>
  </si>
  <si>
    <t>204</t>
  </si>
  <si>
    <t>210</t>
  </si>
  <si>
    <t>SESAM 2 Meßsystem, Vielkomponentenmeßsystem mit Zubehör</t>
  </si>
  <si>
    <t>17676</t>
  </si>
  <si>
    <t>219</t>
  </si>
  <si>
    <t>Formmeßgerät Talyrond 300,  Lagemeßtoleranzsystem</t>
  </si>
  <si>
    <t>218</t>
  </si>
  <si>
    <t>KS-Wafersäge mit Zubehör</t>
  </si>
  <si>
    <t>17348</t>
  </si>
  <si>
    <t>227</t>
  </si>
  <si>
    <t>Innovatives Vernetzungssystem mit Zubehör</t>
  </si>
  <si>
    <t>16221</t>
  </si>
  <si>
    <t>Mikrokontroller-Emulator-System mit Zubehör</t>
  </si>
  <si>
    <t>15059</t>
  </si>
  <si>
    <t>US-Prüfsystem HFUS 2000 mit Zubehör</t>
  </si>
  <si>
    <t>14434</t>
  </si>
  <si>
    <t>235</t>
  </si>
  <si>
    <t>85.275,25</t>
  </si>
  <si>
    <t>Solartankstelle mit Zubehör</t>
  </si>
  <si>
    <t>13942</t>
  </si>
  <si>
    <t>Universelles Beschichtungssystem mit Zubehör</t>
  </si>
  <si>
    <t>13894</t>
  </si>
  <si>
    <t>RIE-Kompaktanlage,  computergesteuert</t>
  </si>
  <si>
    <t>242</t>
  </si>
  <si>
    <t>243</t>
  </si>
  <si>
    <t>KFZ-Diagnose-System mit Zubehör</t>
  </si>
  <si>
    <t>12878</t>
  </si>
  <si>
    <t>245</t>
  </si>
  <si>
    <t>"Netz- und Kraftwerkstechnik" Demonstrationsanlage mit Zubehör</t>
  </si>
  <si>
    <t>12817</t>
  </si>
  <si>
    <t>248</t>
  </si>
  <si>
    <t>Regelanlage für Klimalabor mit Zubehör</t>
  </si>
  <si>
    <t>11833</t>
  </si>
  <si>
    <t>260</t>
  </si>
  <si>
    <t>261</t>
  </si>
  <si>
    <t>Röntgendiffraktometersystem D5000,  offene Eulerw.</t>
  </si>
  <si>
    <t>262</t>
  </si>
  <si>
    <t>12.130,51</t>
  </si>
  <si>
    <t>Dynamischer Motorenprüfstand mit Zubehör</t>
  </si>
  <si>
    <t>05490</t>
  </si>
  <si>
    <t>263</t>
  </si>
  <si>
    <t>266</t>
  </si>
  <si>
    <t>Universal-Werkzeugfräsmaschine Auerbach FUW 725 mit Zubehör</t>
  </si>
  <si>
    <t>03817</t>
  </si>
  <si>
    <t>268</t>
  </si>
  <si>
    <t>MGC-Meßverstärkersystem mit Zubehör</t>
  </si>
  <si>
    <t>03322</t>
  </si>
  <si>
    <t>275</t>
  </si>
  <si>
    <t>Kalorimeter DSC 25 mit Zubehör</t>
  </si>
  <si>
    <t>02619</t>
  </si>
  <si>
    <t>276</t>
  </si>
  <si>
    <t>278</t>
  </si>
  <si>
    <t>Rasterelektronenmikroskop mit Zubehör</t>
  </si>
  <si>
    <t>01150</t>
  </si>
  <si>
    <t>Verbindungsprüfstand Erichsen-Prüfstand mit Zubehör</t>
  </si>
  <si>
    <t>01127</t>
  </si>
  <si>
    <t>KLR Nutzungs-dauer</t>
  </si>
  <si>
    <t>Betriebs- monate</t>
  </si>
  <si>
    <t>Inbetrieb- nahmedatum</t>
  </si>
  <si>
    <t>€/h        
 [1632 Std.]</t>
  </si>
  <si>
    <t>KLR Nutzungsdauer in Jahren</t>
  </si>
  <si>
    <t xml:space="preserve">Bestätigt, Projektleiter:   </t>
  </si>
  <si>
    <t>Nutzung von Geräten, Einrichtungen, Laborausrüstungen und dgl. (ab 35.000 € Anschaffungswert)</t>
  </si>
  <si>
    <t>Letzte Änderung: 02.02.2016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</si>
</sst>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\ "/>
    <numFmt numFmtId="165" formatCode="#,##0.00\ _€"/>
    <numFmt numFmtId="166" formatCode="0.0"/>
    <numFmt numFmtId="167" formatCode="_-* #,##0.00\ [$€-407]_-;\-* #,##0.00\ [$€-407]_-;_-* &quot;-&quot;??\ [$€-407]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6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1"/>
      <color rgb="FFFF0000"/>
      <name val="Arial"/>
      <family val="2"/>
    </font>
    <font>
      <u/>
      <sz val="12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13" fillId="0" borderId="0" applyNumberFormat="0" applyFill="0" applyBorder="0" applyAlignment="0" applyProtection="0"/>
    <xf numFmtId="0" fontId="1" fillId="0" borderId="0"/>
    <xf numFmtId="0" fontId="14" fillId="0" borderId="0"/>
    <xf numFmtId="0" fontId="3" fillId="0" borderId="0"/>
    <xf numFmtId="0" fontId="3" fillId="0" borderId="0"/>
  </cellStyleXfs>
  <cellXfs count="215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20" xfId="0" applyBorder="1" applyProtection="1"/>
    <xf numFmtId="0" fontId="0" fillId="0" borderId="0" xfId="0" applyNumberFormat="1" applyBorder="1" applyAlignment="1">
      <alignment horizontal="left"/>
    </xf>
    <xf numFmtId="0" fontId="0" fillId="0" borderId="0" xfId="0" applyBorder="1" applyProtection="1"/>
    <xf numFmtId="0" fontId="10" fillId="0" borderId="0" xfId="0" applyFont="1" applyFill="1" applyBorder="1" applyAlignment="1" applyProtection="1"/>
    <xf numFmtId="0" fontId="0" fillId="0" borderId="0" xfId="0" applyBorder="1" applyAlignment="1"/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3" fillId="0" borderId="0" xfId="0" applyFont="1"/>
    <xf numFmtId="0" fontId="0" fillId="0" borderId="0" xfId="0" applyAlignment="1">
      <alignment horizontal="right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wrapText="1"/>
    </xf>
    <xf numFmtId="0" fontId="0" fillId="0" borderId="17" xfId="0" applyBorder="1"/>
    <xf numFmtId="0" fontId="0" fillId="0" borderId="17" xfId="0" applyBorder="1" applyAlignment="1">
      <alignment wrapText="1"/>
    </xf>
    <xf numFmtId="0" fontId="16" fillId="0" borderId="0" xfId="0" applyFont="1"/>
    <xf numFmtId="0" fontId="17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vertical="center" wrapText="1"/>
    </xf>
    <xf numFmtId="4" fontId="0" fillId="0" borderId="0" xfId="0" applyNumberFormat="1"/>
    <xf numFmtId="0" fontId="5" fillId="0" borderId="0" xfId="0" applyFont="1"/>
    <xf numFmtId="0" fontId="5" fillId="5" borderId="0" xfId="0" applyFont="1" applyFill="1"/>
    <xf numFmtId="0" fontId="2" fillId="5" borderId="0" xfId="0" applyFont="1" applyFill="1"/>
    <xf numFmtId="4" fontId="0" fillId="5" borderId="0" xfId="0" applyNumberFormat="1" applyFill="1"/>
    <xf numFmtId="2" fontId="0" fillId="5" borderId="0" xfId="0" applyNumberFormat="1" applyFill="1" applyBorder="1"/>
    <xf numFmtId="0" fontId="2" fillId="6" borderId="0" xfId="0" applyFont="1" applyFill="1"/>
    <xf numFmtId="4" fontId="0" fillId="6" borderId="0" xfId="0" applyNumberFormat="1" applyFill="1"/>
    <xf numFmtId="0" fontId="19" fillId="0" borderId="0" xfId="0" applyFont="1"/>
    <xf numFmtId="0" fontId="9" fillId="0" borderId="0" xfId="0" applyFont="1" applyBorder="1" applyAlignment="1" applyProtection="1">
      <alignment horizontal="center" vertical="center"/>
    </xf>
    <xf numFmtId="0" fontId="0" fillId="0" borderId="0" xfId="0" applyFont="1" applyFill="1"/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 vertical="top" wrapText="1"/>
    </xf>
    <xf numFmtId="44" fontId="21" fillId="0" borderId="0" xfId="0" applyNumberFormat="1" applyFont="1"/>
    <xf numFmtId="0" fontId="21" fillId="0" borderId="0" xfId="0" applyFont="1" applyProtection="1"/>
    <xf numFmtId="14" fontId="25" fillId="0" borderId="0" xfId="0" applyNumberFormat="1" applyFont="1"/>
    <xf numFmtId="0" fontId="22" fillId="0" borderId="0" xfId="0" applyFont="1" applyAlignment="1"/>
    <xf numFmtId="14" fontId="25" fillId="0" borderId="0" xfId="0" applyNumberFormat="1" applyFont="1" applyFill="1" applyAlignment="1" applyProtection="1">
      <alignment horizontal="left" vertical="top" wrapText="1"/>
    </xf>
    <xf numFmtId="167" fontId="4" fillId="0" borderId="36" xfId="0" applyNumberFormat="1" applyFont="1" applyFill="1" applyBorder="1" applyAlignment="1" applyProtection="1">
      <alignment horizontal="right"/>
    </xf>
    <xf numFmtId="0" fontId="5" fillId="0" borderId="0" xfId="0" applyFont="1" applyBorder="1" applyAlignment="1">
      <alignment horizontal="left" vertical="top"/>
    </xf>
    <xf numFmtId="0" fontId="0" fillId="0" borderId="17" xfId="0" applyBorder="1" applyAlignment="1" applyProtection="1">
      <alignment wrapText="1"/>
      <protection locked="0"/>
    </xf>
    <xf numFmtId="0" fontId="0" fillId="0" borderId="0" xfId="0" applyProtection="1">
      <protection locked="0"/>
    </xf>
    <xf numFmtId="2" fontId="0" fillId="0" borderId="17" xfId="0" applyNumberForma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2" fontId="0" fillId="0" borderId="0" xfId="0" applyNumberFormat="1" applyProtection="1">
      <protection locked="0"/>
    </xf>
    <xf numFmtId="0" fontId="0" fillId="0" borderId="17" xfId="0" applyNumberFormat="1" applyBorder="1" applyProtection="1"/>
    <xf numFmtId="0" fontId="0" fillId="0" borderId="17" xfId="0" applyBorder="1" applyProtection="1"/>
    <xf numFmtId="2" fontId="0" fillId="0" borderId="17" xfId="0" applyNumberFormat="1" applyBorder="1" applyProtection="1"/>
    <xf numFmtId="4" fontId="0" fillId="0" borderId="17" xfId="0" applyNumberFormat="1" applyBorder="1" applyProtection="1"/>
    <xf numFmtId="0" fontId="0" fillId="0" borderId="17" xfId="0" applyNumberFormat="1" applyBorder="1" applyAlignment="1" applyProtection="1">
      <alignment wrapText="1"/>
      <protection locked="0"/>
    </xf>
    <xf numFmtId="0" fontId="0" fillId="0" borderId="0" xfId="0" applyNumberFormat="1" applyProtection="1">
      <protection locked="0"/>
    </xf>
    <xf numFmtId="1" fontId="0" fillId="0" borderId="17" xfId="0" applyNumberFormat="1" applyBorder="1" applyAlignment="1" applyProtection="1">
      <alignment wrapText="1"/>
      <protection locked="0"/>
    </xf>
    <xf numFmtId="1" fontId="0" fillId="0" borderId="17" xfId="0" applyNumberFormat="1" applyBorder="1" applyProtection="1"/>
    <xf numFmtId="1" fontId="0" fillId="0" borderId="0" xfId="0" applyNumberFormat="1" applyProtection="1">
      <protection locked="0"/>
    </xf>
    <xf numFmtId="0" fontId="7" fillId="0" borderId="0" xfId="0" applyFont="1" applyAlignment="1">
      <alignment horizontal="left"/>
    </xf>
    <xf numFmtId="0" fontId="25" fillId="0" borderId="10" xfId="0" applyFont="1" applyBorder="1" applyAlignment="1"/>
    <xf numFmtId="164" fontId="25" fillId="0" borderId="11" xfId="0" applyNumberFormat="1" applyFont="1" applyFill="1" applyBorder="1" applyAlignment="1" applyProtection="1">
      <alignment horizontal="left" vertical="center"/>
    </xf>
    <xf numFmtId="0" fontId="25" fillId="0" borderId="0" xfId="0" applyFont="1" applyFill="1" applyAlignment="1">
      <alignment horizontal="right" vertical="center"/>
    </xf>
    <xf numFmtId="0" fontId="25" fillId="0" borderId="0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0" xfId="0" applyFont="1" applyFill="1" applyAlignment="1" applyProtection="1">
      <alignment horizontal="left" vertical="center"/>
    </xf>
    <xf numFmtId="0" fontId="25" fillId="0" borderId="0" xfId="0" applyFont="1" applyFill="1" applyAlignment="1" applyProtection="1">
      <alignment horizontal="left" vertical="center"/>
    </xf>
    <xf numFmtId="0" fontId="25" fillId="0" borderId="0" xfId="0" applyFont="1" applyFill="1" applyAlignment="1">
      <alignment horizontal="center" vertical="center"/>
    </xf>
    <xf numFmtId="14" fontId="25" fillId="2" borderId="0" xfId="0" applyNumberFormat="1" applyFont="1" applyFill="1" applyAlignment="1" applyProtection="1">
      <alignment horizontal="left" vertical="center"/>
      <protection locked="0"/>
    </xf>
    <xf numFmtId="0" fontId="17" fillId="0" borderId="0" xfId="0" applyFont="1" applyAlignment="1"/>
    <xf numFmtId="0" fontId="17" fillId="0" borderId="0" xfId="0" applyFont="1" applyProtection="1"/>
    <xf numFmtId="0" fontId="17" fillId="0" borderId="0" xfId="0" applyFont="1" applyBorder="1" applyAlignment="1"/>
    <xf numFmtId="0" fontId="17" fillId="0" borderId="0" xfId="0" applyFont="1"/>
    <xf numFmtId="0" fontId="17" fillId="0" borderId="0" xfId="0" applyFont="1" applyBorder="1"/>
    <xf numFmtId="0" fontId="17" fillId="0" borderId="0" xfId="0" applyFont="1" applyFill="1" applyBorder="1"/>
    <xf numFmtId="14" fontId="21" fillId="0" borderId="0" xfId="0" applyNumberFormat="1" applyFont="1" applyBorder="1" applyAlignment="1"/>
    <xf numFmtId="14" fontId="21" fillId="2" borderId="0" xfId="0" applyNumberFormat="1" applyFont="1" applyFill="1" applyBorder="1" applyAlignment="1"/>
    <xf numFmtId="0" fontId="25" fillId="4" borderId="26" xfId="0" applyFont="1" applyFill="1" applyBorder="1" applyAlignment="1" applyProtection="1">
      <alignment horizontal="center" vertical="center" wrapText="1"/>
    </xf>
    <xf numFmtId="0" fontId="30" fillId="4" borderId="4" xfId="1" applyFont="1" applyFill="1" applyBorder="1" applyAlignment="1" applyProtection="1">
      <alignment horizontal="center" vertical="center" wrapText="1"/>
      <protection locked="0"/>
    </xf>
    <xf numFmtId="0" fontId="25" fillId="4" borderId="21" xfId="0" applyFont="1" applyFill="1" applyBorder="1" applyAlignment="1" applyProtection="1">
      <alignment horizontal="center" vertical="center" wrapText="1"/>
    </xf>
    <xf numFmtId="49" fontId="25" fillId="0" borderId="12" xfId="0" applyNumberFormat="1" applyFont="1" applyBorder="1" applyAlignment="1" applyProtection="1">
      <alignment horizontal="center" vertical="center"/>
    </xf>
    <xf numFmtId="1" fontId="25" fillId="2" borderId="17" xfId="0" applyNumberFormat="1" applyFont="1" applyFill="1" applyBorder="1" applyProtection="1">
      <protection locked="0"/>
    </xf>
    <xf numFmtId="165" fontId="25" fillId="0" borderId="17" xfId="0" applyNumberFormat="1" applyFont="1" applyFill="1" applyBorder="1" applyAlignment="1" applyProtection="1">
      <alignment horizontal="right" vertical="center"/>
      <protection hidden="1"/>
    </xf>
    <xf numFmtId="166" fontId="25" fillId="0" borderId="17" xfId="0" applyNumberFormat="1" applyFont="1" applyFill="1" applyBorder="1" applyAlignment="1" applyProtection="1">
      <alignment horizontal="center" vertical="center"/>
      <protection hidden="1"/>
    </xf>
    <xf numFmtId="2" fontId="25" fillId="3" borderId="17" xfId="0" applyNumberFormat="1" applyFont="1" applyFill="1" applyBorder="1" applyAlignment="1" applyProtection="1">
      <alignment horizontal="center" vertical="center"/>
      <protection locked="0"/>
    </xf>
    <xf numFmtId="49" fontId="25" fillId="0" borderId="14" xfId="0" applyNumberFormat="1" applyFont="1" applyBorder="1" applyAlignment="1" applyProtection="1">
      <alignment horizontal="center" vertical="center"/>
    </xf>
    <xf numFmtId="1" fontId="25" fillId="2" borderId="16" xfId="0" applyNumberFormat="1" applyFont="1" applyFill="1" applyBorder="1" applyProtection="1">
      <protection locked="0"/>
    </xf>
    <xf numFmtId="2" fontId="25" fillId="3" borderId="16" xfId="0" applyNumberFormat="1" applyFont="1" applyFill="1" applyBorder="1" applyAlignment="1" applyProtection="1">
      <alignment horizontal="center" vertical="center"/>
      <protection locked="0"/>
    </xf>
    <xf numFmtId="49" fontId="25" fillId="0" borderId="28" xfId="0" applyNumberFormat="1" applyFont="1" applyBorder="1" applyAlignment="1" applyProtection="1">
      <alignment horizontal="center" vertical="center"/>
    </xf>
    <xf numFmtId="1" fontId="25" fillId="2" borderId="29" xfId="0" applyNumberFormat="1" applyFont="1" applyFill="1" applyBorder="1" applyProtection="1">
      <protection locked="0"/>
    </xf>
    <xf numFmtId="2" fontId="25" fillId="3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/>
    <xf numFmtId="0" fontId="25" fillId="0" borderId="0" xfId="0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/>
    <xf numFmtId="0" fontId="25" fillId="0" borderId="0" xfId="0" applyFont="1" applyBorder="1"/>
    <xf numFmtId="0" fontId="21" fillId="2" borderId="0" xfId="0" applyFont="1" applyFill="1" applyAlignment="1" applyProtection="1">
      <alignment horizontal="left"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left" vertical="center"/>
      <protection hidden="1"/>
    </xf>
    <xf numFmtId="0" fontId="21" fillId="0" borderId="0" xfId="0" applyFont="1" applyAlignment="1" applyProtection="1">
      <protection hidden="1"/>
    </xf>
    <xf numFmtId="0" fontId="21" fillId="0" borderId="0" xfId="0" applyFont="1" applyFill="1" applyAlignment="1" applyProtection="1">
      <alignment horizontal="left" vertical="center"/>
      <protection hidden="1"/>
    </xf>
    <xf numFmtId="0" fontId="25" fillId="0" borderId="22" xfId="0" applyFont="1" applyFill="1" applyBorder="1" applyAlignment="1" applyProtection="1">
      <alignment vertical="center"/>
    </xf>
    <xf numFmtId="0" fontId="0" fillId="0" borderId="42" xfId="0" applyBorder="1" applyAlignment="1"/>
    <xf numFmtId="0" fontId="0" fillId="0" borderId="27" xfId="0" applyBorder="1" applyAlignment="1"/>
    <xf numFmtId="0" fontId="0" fillId="0" borderId="43" xfId="0" applyBorder="1" applyAlignment="1"/>
    <xf numFmtId="0" fontId="25" fillId="0" borderId="0" xfId="0" applyFont="1" applyFill="1" applyAlignment="1" applyProtection="1">
      <alignment horizontal="left" vertical="center"/>
      <protection hidden="1"/>
    </xf>
    <xf numFmtId="0" fontId="17" fillId="0" borderId="0" xfId="0" applyFont="1" applyFill="1" applyAlignment="1" applyProtection="1">
      <protection hidden="1"/>
    </xf>
    <xf numFmtId="0" fontId="25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5" fillId="0" borderId="0" xfId="0" applyFont="1" applyFill="1" applyAlignment="1" applyProtection="1">
      <alignment horizontal="left" vertical="center"/>
      <protection locked="0"/>
    </xf>
    <xf numFmtId="0" fontId="21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5" fillId="0" borderId="9" xfId="0" applyNumberFormat="1" applyFont="1" applyFill="1" applyBorder="1" applyAlignment="1" applyProtection="1">
      <alignment horizontal="left" wrapText="1"/>
      <protection hidden="1"/>
    </xf>
    <xf numFmtId="0" fontId="17" fillId="0" borderId="11" xfId="0" applyNumberFormat="1" applyFont="1" applyBorder="1" applyAlignment="1"/>
    <xf numFmtId="44" fontId="25" fillId="0" borderId="1" xfId="0" applyNumberFormat="1" applyFont="1" applyFill="1" applyBorder="1" applyAlignment="1" applyProtection="1">
      <alignment horizontal="right" vertical="center" wrapText="1"/>
    </xf>
    <xf numFmtId="44" fontId="25" fillId="0" borderId="2" xfId="0" applyNumberFormat="1" applyFont="1" applyFill="1" applyBorder="1" applyAlignment="1" applyProtection="1">
      <alignment horizontal="right" vertical="center" wrapText="1"/>
    </xf>
    <xf numFmtId="44" fontId="25" fillId="0" borderId="3" xfId="0" applyNumberFormat="1" applyFont="1" applyFill="1" applyBorder="1" applyAlignment="1" applyProtection="1">
      <alignment horizontal="right" vertical="center" wrapText="1"/>
    </xf>
    <xf numFmtId="44" fontId="25" fillId="0" borderId="40" xfId="0" applyNumberFormat="1" applyFont="1" applyFill="1" applyBorder="1" applyAlignment="1" applyProtection="1">
      <alignment horizontal="right" vertical="center" wrapText="1"/>
    </xf>
    <xf numFmtId="44" fontId="25" fillId="0" borderId="5" xfId="0" applyNumberFormat="1" applyFont="1" applyFill="1" applyBorder="1" applyAlignment="1" applyProtection="1">
      <alignment horizontal="right" vertical="center" wrapText="1"/>
    </xf>
    <xf numFmtId="44" fontId="25" fillId="0" borderId="6" xfId="0" applyNumberFormat="1" applyFont="1" applyFill="1" applyBorder="1" applyAlignment="1" applyProtection="1">
      <alignment horizontal="right" vertical="center" wrapText="1"/>
    </xf>
    <xf numFmtId="44" fontId="25" fillId="0" borderId="9" xfId="0" applyNumberFormat="1" applyFont="1" applyFill="1" applyBorder="1" applyAlignment="1" applyProtection="1">
      <alignment horizontal="right" vertical="center"/>
      <protection hidden="1"/>
    </xf>
    <xf numFmtId="44" fontId="25" fillId="0" borderId="10" xfId="0" applyNumberFormat="1" applyFont="1" applyFill="1" applyBorder="1" applyAlignment="1" applyProtection="1">
      <alignment horizontal="right" vertical="center"/>
      <protection hidden="1"/>
    </xf>
    <xf numFmtId="44" fontId="25" fillId="0" borderId="13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Alignment="1">
      <alignment horizontal="right"/>
    </xf>
    <xf numFmtId="0" fontId="4" fillId="0" borderId="9" xfId="0" applyFont="1" applyBorder="1" applyAlignment="1">
      <alignment vertical="top"/>
    </xf>
    <xf numFmtId="0" fontId="17" fillId="0" borderId="10" xfId="0" applyFont="1" applyBorder="1" applyAlignment="1"/>
    <xf numFmtId="0" fontId="17" fillId="0" borderId="11" xfId="0" applyFont="1" applyBorder="1" applyAlignment="1"/>
    <xf numFmtId="0" fontId="8" fillId="0" borderId="0" xfId="0" applyFont="1" applyFill="1" applyBorder="1" applyAlignment="1" applyProtection="1"/>
    <xf numFmtId="0" fontId="5" fillId="0" borderId="0" xfId="0" applyFont="1" applyFill="1" applyBorder="1" applyAlignment="1"/>
    <xf numFmtId="0" fontId="25" fillId="0" borderId="10" xfId="0" applyFont="1" applyBorder="1" applyAlignment="1"/>
    <xf numFmtId="0" fontId="5" fillId="0" borderId="0" xfId="0" applyFont="1" applyBorder="1" applyAlignment="1">
      <alignment horizontal="left" vertical="top"/>
    </xf>
    <xf numFmtId="49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vertical="center"/>
    </xf>
    <xf numFmtId="0" fontId="25" fillId="0" borderId="0" xfId="0" applyFont="1" applyBorder="1" applyAlignment="1" applyProtection="1">
      <alignment horizontal="right"/>
    </xf>
    <xf numFmtId="49" fontId="25" fillId="0" borderId="1" xfId="0" applyNumberFormat="1" applyFont="1" applyFill="1" applyBorder="1" applyAlignment="1" applyProtection="1">
      <alignment horizontal="right" vertical="center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17" fillId="0" borderId="40" xfId="0" applyFont="1" applyFill="1" applyBorder="1" applyAlignment="1">
      <alignment horizontal="right" vertical="center"/>
    </xf>
    <xf numFmtId="0" fontId="17" fillId="0" borderId="5" xfId="0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44" fontId="25" fillId="0" borderId="32" xfId="0" applyNumberFormat="1" applyFont="1" applyFill="1" applyBorder="1" applyAlignment="1" applyProtection="1">
      <alignment horizontal="right" vertical="center"/>
      <protection hidden="1"/>
    </xf>
    <xf numFmtId="44" fontId="25" fillId="0" borderId="19" xfId="0" applyNumberFormat="1" applyFont="1" applyFill="1" applyBorder="1" applyAlignment="1" applyProtection="1">
      <alignment horizontal="right" vertical="center"/>
      <protection hidden="1"/>
    </xf>
    <xf numFmtId="44" fontId="25" fillId="0" borderId="41" xfId="0" applyNumberFormat="1" applyFont="1" applyFill="1" applyBorder="1" applyAlignment="1" applyProtection="1">
      <alignment horizontal="right" vertical="center"/>
      <protection hidden="1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25" fillId="4" borderId="30" xfId="0" applyFont="1" applyFill="1" applyBorder="1" applyAlignment="1" applyProtection="1">
      <alignment horizontal="center" vertical="center" wrapText="1"/>
    </xf>
    <xf numFmtId="0" fontId="25" fillId="4" borderId="7" xfId="0" applyFont="1" applyFill="1" applyBorder="1" applyAlignment="1" applyProtection="1">
      <alignment horizontal="center" vertical="center" wrapText="1"/>
    </xf>
    <xf numFmtId="0" fontId="25" fillId="4" borderId="8" xfId="0" applyFont="1" applyFill="1" applyBorder="1" applyAlignment="1" applyProtection="1">
      <alignment horizontal="center" vertical="center" wrapText="1"/>
    </xf>
    <xf numFmtId="0" fontId="21" fillId="2" borderId="2" xfId="0" applyFont="1" applyFill="1" applyBorder="1" applyAlignment="1" applyProtection="1">
      <protection locked="0"/>
    </xf>
    <xf numFmtId="0" fontId="21" fillId="2" borderId="3" xfId="0" applyFont="1" applyFill="1" applyBorder="1" applyAlignment="1" applyProtection="1">
      <protection locked="0"/>
    </xf>
    <xf numFmtId="0" fontId="21" fillId="2" borderId="5" xfId="0" applyFont="1" applyFill="1" applyBorder="1" applyAlignment="1" applyProtection="1">
      <protection locked="0"/>
    </xf>
    <xf numFmtId="0" fontId="21" fillId="2" borderId="6" xfId="0" applyFont="1" applyFill="1" applyBorder="1" applyAlignment="1" applyProtection="1">
      <protection locked="0"/>
    </xf>
    <xf numFmtId="0" fontId="25" fillId="0" borderId="1" xfId="0" applyFont="1" applyFill="1" applyBorder="1" applyAlignment="1" applyProtection="1">
      <alignment vertical="center"/>
    </xf>
    <xf numFmtId="0" fontId="17" fillId="0" borderId="2" xfId="0" applyFont="1" applyBorder="1" applyAlignment="1"/>
    <xf numFmtId="0" fontId="17" fillId="0" borderId="40" xfId="0" applyFont="1" applyBorder="1" applyAlignment="1"/>
    <xf numFmtId="0" fontId="17" fillId="0" borderId="5" xfId="0" applyFont="1" applyBorder="1" applyAlignment="1"/>
    <xf numFmtId="0" fontId="4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0" fontId="25" fillId="0" borderId="22" xfId="0" applyFont="1" applyFill="1" applyBorder="1" applyAlignment="1" applyProtection="1">
      <alignment horizontal="center" vertical="center" wrapText="1"/>
    </xf>
    <xf numFmtId="0" fontId="17" fillId="0" borderId="15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25" fillId="0" borderId="9" xfId="0" applyFont="1" applyBorder="1" applyAlignment="1" applyProtection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25" fillId="3" borderId="10" xfId="0" applyFont="1" applyFill="1" applyBorder="1" applyAlignment="1" applyProtection="1">
      <alignment horizontal="left" vertical="center" wrapText="1"/>
      <protection locked="0"/>
    </xf>
    <xf numFmtId="0" fontId="25" fillId="3" borderId="11" xfId="0" applyFont="1" applyFill="1" applyBorder="1" applyAlignment="1" applyProtection="1">
      <alignment horizontal="left" vertical="center" wrapText="1"/>
      <protection locked="0"/>
    </xf>
    <xf numFmtId="0" fontId="17" fillId="2" borderId="17" xfId="0" applyFont="1" applyFill="1" applyBorder="1" applyAlignment="1" applyProtection="1">
      <protection locked="0"/>
    </xf>
    <xf numFmtId="0" fontId="21" fillId="0" borderId="17" xfId="0" applyFont="1" applyBorder="1" applyAlignment="1" applyProtection="1">
      <alignment horizontal="left" vertical="center" wrapText="1"/>
    </xf>
    <xf numFmtId="0" fontId="17" fillId="0" borderId="17" xfId="0" applyFont="1" applyBorder="1" applyAlignment="1"/>
    <xf numFmtId="2" fontId="25" fillId="0" borderId="9" xfId="0" applyNumberFormat="1" applyFont="1" applyFill="1" applyBorder="1" applyAlignment="1" applyProtection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25" fillId="3" borderId="9" xfId="0" applyFont="1" applyFill="1" applyBorder="1" applyAlignment="1" applyProtection="1">
      <alignment horizontal="left" vertical="center"/>
      <protection locked="0"/>
    </xf>
    <xf numFmtId="0" fontId="25" fillId="3" borderId="10" xfId="0" applyFont="1" applyFill="1" applyBorder="1" applyAlignment="1" applyProtection="1">
      <alignment horizontal="left" vertical="center"/>
      <protection locked="0"/>
    </xf>
    <xf numFmtId="4" fontId="25" fillId="4" borderId="30" xfId="0" applyNumberFormat="1" applyFont="1" applyFill="1" applyBorder="1" applyAlignment="1" applyProtection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49" fontId="21" fillId="0" borderId="0" xfId="0" applyNumberFormat="1" applyFont="1" applyFill="1" applyAlignment="1" applyProtection="1">
      <alignment horizontal="left"/>
      <protection locked="0"/>
    </xf>
    <xf numFmtId="49" fontId="25" fillId="0" borderId="0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left"/>
    </xf>
    <xf numFmtId="14" fontId="21" fillId="0" borderId="0" xfId="0" applyNumberFormat="1" applyFont="1" applyFill="1" applyAlignment="1" applyProtection="1">
      <alignment horizontal="left"/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14" fillId="0" borderId="0" xfId="0" applyFont="1" applyFill="1" applyAlignment="1" applyProtection="1">
      <alignment horizontal="left"/>
      <protection locked="0"/>
    </xf>
    <xf numFmtId="0" fontId="21" fillId="0" borderId="0" xfId="0" applyFont="1" applyAlignment="1">
      <alignment horizontal="center"/>
    </xf>
    <xf numFmtId="0" fontId="25" fillId="0" borderId="0" xfId="0" applyFont="1" applyAlignment="1" applyProtection="1">
      <alignment horizontal="left"/>
    </xf>
    <xf numFmtId="0" fontId="24" fillId="0" borderId="0" xfId="0" applyFont="1" applyFill="1" applyAlignment="1" applyProtection="1">
      <alignment horizontal="left"/>
    </xf>
    <xf numFmtId="0" fontId="21" fillId="0" borderId="0" xfId="0" applyFont="1" applyAlignment="1">
      <alignment horizontal="center" vertical="top" wrapText="1"/>
    </xf>
    <xf numFmtId="0" fontId="22" fillId="0" borderId="0" xfId="0" applyFont="1" applyAlignment="1">
      <alignment horizontal="left"/>
    </xf>
    <xf numFmtId="14" fontId="25" fillId="0" borderId="0" xfId="0" applyNumberFormat="1" applyFont="1" applyFill="1" applyAlignment="1" applyProtection="1">
      <alignment horizontal="left" vertical="top" wrapText="1"/>
    </xf>
    <xf numFmtId="0" fontId="18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Alignment="1" applyProtection="1">
      <alignment horizontal="left" wrapText="1"/>
      <protection locked="0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right" vertical="top" wrapText="1"/>
    </xf>
    <xf numFmtId="0" fontId="25" fillId="0" borderId="0" xfId="0" applyFont="1" applyFill="1" applyAlignment="1" applyProtection="1">
      <alignment horizontal="left" vertical="top" wrapText="1"/>
      <protection locked="0"/>
    </xf>
    <xf numFmtId="0" fontId="29" fillId="0" borderId="0" xfId="0" applyFont="1" applyAlignment="1">
      <alignment horizontal="left"/>
    </xf>
    <xf numFmtId="0" fontId="21" fillId="0" borderId="0" xfId="0" applyNumberFormat="1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5" fillId="0" borderId="0" xfId="0" applyFont="1" applyAlignment="1">
      <alignment horizontal="left" vertical="top"/>
    </xf>
    <xf numFmtId="0" fontId="14" fillId="0" borderId="0" xfId="0" applyFont="1" applyAlignment="1">
      <alignment horizontal="center"/>
    </xf>
    <xf numFmtId="0" fontId="25" fillId="0" borderId="0" xfId="0" applyFont="1" applyAlignment="1" applyProtection="1">
      <alignment horizontal="left"/>
      <protection hidden="1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right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5" fillId="0" borderId="0" xfId="0" applyNumberFormat="1" applyFont="1" applyAlignment="1" applyProtection="1">
      <alignment horizontal="left"/>
    </xf>
  </cellXfs>
  <cellStyles count="6">
    <cellStyle name="Hyperlink" xfId="1" builtinId="8"/>
    <cellStyle name="Standard" xfId="0" builtinId="0"/>
    <cellStyle name="Standard 2" xfId="2"/>
    <cellStyle name="Standard 3" xfId="4"/>
    <cellStyle name="Standard 4" xfId="3"/>
    <cellStyle name="Standard 5" xfId="5"/>
  </cellStyles>
  <dxfs count="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42333</xdr:colOff>
      <xdr:row>0</xdr:row>
      <xdr:rowOff>0</xdr:rowOff>
    </xdr:from>
    <xdr:to>
      <xdr:col>13</xdr:col>
      <xdr:colOff>787917</xdr:colOff>
      <xdr:row>1</xdr:row>
      <xdr:rowOff>7327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00" y="0"/>
          <a:ext cx="3042168" cy="5364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1095374</xdr:colOff>
      <xdr:row>0</xdr:row>
      <xdr:rowOff>723900</xdr:rowOff>
    </xdr:to>
    <xdr:pic>
      <xdr:nvPicPr>
        <xdr:cNvPr id="2" name="Bild 3" descr="Kopf WHZ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15074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9525</xdr:colOff>
      <xdr:row>40</xdr:row>
      <xdr:rowOff>38100</xdr:rowOff>
    </xdr:from>
    <xdr:to>
      <xdr:col>7</xdr:col>
      <xdr:colOff>1095375</xdr:colOff>
      <xdr:row>41</xdr:row>
      <xdr:rowOff>885824</xdr:rowOff>
    </xdr:to>
    <xdr:pic>
      <xdr:nvPicPr>
        <xdr:cNvPr id="3" name="Bild 2" descr="Fuß WHZ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0791825"/>
          <a:ext cx="6305550" cy="10382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b12bsg\AppData\Local\Microsoft\Windows\Temporary%20Internet%20Files\Content.Outlook\1BJAYBHR\Projektbezogene_Zeiterfassung_Ger&#228;tenutzung_FTZ_2015_gesch&#252;tz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WZ\DFW\Alle_DFW\4%20Homepage%20DFWT\EU-Trennungsrechnung%20Internet\2014\2014_07_03forschung_finzplan-end%20(Automatisch%20gespeichert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WZ\DFW\Alle_DFW\1%20Forschung\3%20Dienstleistung%20-%20DL\Formulare%20Blanko\Kalkulationsschema%20inkl.%20Angebotsschreiben%202015_03_02_e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zierungsplan"/>
      <sheetName val="Kalkulationsschema 2014"/>
      <sheetName val="Kalkulationsschema 2015"/>
      <sheetName val="Kalkulationsschema 2016"/>
      <sheetName val="Tabelle4"/>
      <sheetName val="Entgelte"/>
      <sheetName val="Anlagen"/>
      <sheetName val="Tabelle1"/>
      <sheetName val="Tabelle2"/>
      <sheetName val="Tabelle3"/>
      <sheetName val="Tabelle5"/>
      <sheetName val="Tabelle6"/>
      <sheetName val="Gemeinkosten"/>
      <sheetName val="Tabelle7"/>
      <sheetName val="Tabelle8"/>
    </sheetNames>
    <sheetDataSet>
      <sheetData sheetId="0"/>
      <sheetData sheetId="1"/>
      <sheetData sheetId="2"/>
      <sheetData sheetId="3"/>
      <sheetData sheetId="4">
        <row r="1">
          <cell r="A1" t="str">
            <v>Über Haushaltmittel der Fakultät</v>
          </cell>
        </row>
        <row r="2">
          <cell r="A2" t="str">
            <v>Aus Überschüssen vorangegangener Projekte</v>
          </cell>
        </row>
        <row r="3">
          <cell r="A3" t="str">
            <v>Aus Einnahmen durch spätere Veräußerung an Dritte</v>
          </cell>
        </row>
      </sheetData>
      <sheetData sheetId="5">
        <row r="27">
          <cell r="A27" t="str">
            <v>EG ° Stufe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zierungsplan"/>
      <sheetName val="2015"/>
      <sheetName val="2016"/>
      <sheetName val="2017"/>
      <sheetName val="Entgelte"/>
      <sheetName val="Anlagen"/>
      <sheetName val="Tabelle1"/>
      <sheetName val="Tabelle2"/>
      <sheetName val="Tabelle3"/>
      <sheetName val="Tabelle4"/>
      <sheetName val="Angebotsanschreiben (DL)"/>
      <sheetName val="Angebot"/>
    </sheetNames>
    <sheetDataSet>
      <sheetData sheetId="0"/>
      <sheetData sheetId="1"/>
      <sheetData sheetId="2"/>
      <sheetData sheetId="3"/>
      <sheetData sheetId="4">
        <row r="27">
          <cell r="A27" t="str">
            <v>EG ° Stufe</v>
          </cell>
        </row>
      </sheetData>
      <sheetData sheetId="5">
        <row r="2">
          <cell r="B2">
            <v>1127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showGridLines="0" tabSelected="1" zoomScale="90" zoomScaleNormal="90" workbookViewId="0">
      <selection activeCell="C10" sqref="C10"/>
    </sheetView>
  </sheetViews>
  <sheetFormatPr baseColWidth="10" defaultRowHeight="15" x14ac:dyDescent="0.25"/>
  <cols>
    <col min="1" max="1" width="6.7109375" customWidth="1"/>
    <col min="2" max="2" width="10.7109375" customWidth="1"/>
    <col min="3" max="3" width="37.5703125" customWidth="1"/>
    <col min="4" max="4" width="43.5703125" customWidth="1"/>
    <col min="5" max="5" width="16.28515625" hidden="1" customWidth="1"/>
    <col min="6" max="6" width="11.28515625" hidden="1" customWidth="1"/>
    <col min="7" max="7" width="22.140625" customWidth="1"/>
    <col min="8" max="8" width="12.7109375" bestFit="1" customWidth="1"/>
    <col min="9" max="9" width="18.5703125" bestFit="1" customWidth="1"/>
    <col min="10" max="10" width="11.7109375" customWidth="1"/>
    <col min="11" max="11" width="10.7109375" customWidth="1"/>
    <col min="12" max="12" width="23.5703125" customWidth="1"/>
    <col min="13" max="13" width="11.42578125" style="1" hidden="1" customWidth="1"/>
    <col min="14" max="14" width="12.7109375" style="2" bestFit="1" customWidth="1"/>
  </cols>
  <sheetData>
    <row r="1" spans="1:18" ht="42" customHeight="1" x14ac:dyDescent="0.25">
      <c r="A1" s="113" t="s">
        <v>5</v>
      </c>
      <c r="B1" s="114"/>
      <c r="C1" s="114"/>
      <c r="D1" s="114"/>
      <c r="E1" s="114"/>
      <c r="F1" s="114"/>
      <c r="G1" s="114"/>
      <c r="H1" s="114"/>
      <c r="I1" s="114"/>
      <c r="J1" s="114"/>
      <c r="K1" s="56"/>
      <c r="L1" s="56"/>
    </row>
    <row r="2" spans="1:18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8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5" spans="1:18" ht="15.75" x14ac:dyDescent="0.25">
      <c r="A5" s="127" t="s">
        <v>6</v>
      </c>
      <c r="B5" s="128"/>
      <c r="C5" s="128"/>
      <c r="D5" s="129"/>
      <c r="E5" s="3"/>
      <c r="F5" s="130"/>
      <c r="G5" s="131"/>
      <c r="H5" s="131"/>
      <c r="I5" s="131"/>
      <c r="J5" s="131"/>
      <c r="K5" s="131"/>
      <c r="L5" s="131"/>
    </row>
    <row r="6" spans="1:18" ht="15.75" x14ac:dyDescent="0.25">
      <c r="A6" s="127" t="s">
        <v>723</v>
      </c>
      <c r="B6" s="132"/>
      <c r="C6" s="57"/>
      <c r="D6" s="58"/>
      <c r="E6" s="3"/>
      <c r="F6" s="130"/>
      <c r="G6" s="131"/>
      <c r="H6" s="131"/>
      <c r="I6" s="131"/>
      <c r="J6" s="131"/>
      <c r="K6" s="131"/>
      <c r="L6" s="131"/>
    </row>
    <row r="7" spans="1:18" x14ac:dyDescent="0.25">
      <c r="A7" s="133"/>
      <c r="B7" s="133"/>
      <c r="C7" s="41"/>
      <c r="D7" s="4"/>
      <c r="E7" s="5"/>
      <c r="F7" s="6"/>
      <c r="G7" s="7"/>
      <c r="H7" s="7"/>
      <c r="I7" s="7"/>
      <c r="J7" s="7"/>
      <c r="K7" s="7"/>
      <c r="L7" s="7"/>
    </row>
    <row r="8" spans="1:18" ht="15.75" x14ac:dyDescent="0.25">
      <c r="A8" s="2"/>
      <c r="B8" s="5"/>
      <c r="C8" s="5"/>
      <c r="D8" s="5"/>
      <c r="E8" s="5"/>
      <c r="F8" s="5"/>
      <c r="G8" s="5"/>
      <c r="H8" s="5"/>
      <c r="I8" s="29"/>
      <c r="J8" s="136" t="s">
        <v>461</v>
      </c>
      <c r="K8" s="136"/>
      <c r="L8" s="136"/>
      <c r="M8" s="72" t="e">
        <f>#REF!</f>
        <v>#REF!</v>
      </c>
      <c r="N8" s="73">
        <f ca="1">TODAY()</f>
        <v>42408</v>
      </c>
    </row>
    <row r="9" spans="1:18" ht="18" x14ac:dyDescent="0.25">
      <c r="A9" s="135" t="s">
        <v>724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</row>
    <row r="10" spans="1:18" ht="24" customHeight="1" x14ac:dyDescent="0.25">
      <c r="A10" s="107" t="s">
        <v>0</v>
      </c>
      <c r="B10" s="108"/>
      <c r="C10" s="95"/>
      <c r="D10" s="97"/>
      <c r="E10" s="96"/>
      <c r="F10" s="96"/>
      <c r="G10" s="98"/>
      <c r="H10" s="31"/>
      <c r="I10" s="59"/>
      <c r="J10" s="111"/>
      <c r="K10" s="112"/>
      <c r="L10" s="31"/>
      <c r="M10" s="31"/>
      <c r="N10" s="31"/>
      <c r="O10" s="28"/>
      <c r="P10" s="28"/>
    </row>
    <row r="11" spans="1:18" ht="6.75" customHeight="1" x14ac:dyDescent="0.25">
      <c r="A11" s="60"/>
      <c r="B11" s="61"/>
      <c r="C11" s="62"/>
      <c r="D11" s="62"/>
      <c r="E11" s="62"/>
      <c r="F11" s="63"/>
      <c r="G11" s="63"/>
      <c r="H11" s="63"/>
      <c r="I11" s="63"/>
      <c r="J11" s="62"/>
      <c r="K11" s="62"/>
      <c r="L11" s="31"/>
      <c r="M11" s="31"/>
      <c r="N11" s="31"/>
      <c r="O11" s="28"/>
      <c r="P11" s="28"/>
    </row>
    <row r="12" spans="1:18" ht="24" customHeight="1" x14ac:dyDescent="0.25">
      <c r="A12" s="109" t="s">
        <v>1</v>
      </c>
      <c r="B12" s="110"/>
      <c r="C12" s="96"/>
      <c r="D12" s="97"/>
      <c r="E12" s="64" t="s">
        <v>2</v>
      </c>
      <c r="F12" s="65"/>
      <c r="G12" s="66"/>
      <c r="H12" s="66"/>
      <c r="I12" s="99"/>
      <c r="J12" s="98"/>
      <c r="K12" s="100"/>
      <c r="L12" s="105"/>
      <c r="M12" s="106"/>
      <c r="N12" s="106"/>
      <c r="O12" s="28"/>
      <c r="P12" s="28"/>
      <c r="Q12" s="28"/>
      <c r="R12" s="28"/>
    </row>
    <row r="13" spans="1:18" ht="11.25" customHeight="1" thickBot="1" x14ac:dyDescent="0.3">
      <c r="A13" s="8"/>
      <c r="B13" s="67"/>
      <c r="C13" s="67"/>
      <c r="D13" s="9"/>
      <c r="E13" s="68"/>
      <c r="F13" s="68"/>
      <c r="G13" s="68"/>
      <c r="H13" s="68"/>
      <c r="I13" s="68"/>
      <c r="J13" s="68"/>
      <c r="K13" s="68"/>
      <c r="L13" s="69"/>
      <c r="M13" s="70"/>
      <c r="N13" s="71"/>
    </row>
    <row r="14" spans="1:18" ht="42" customHeight="1" x14ac:dyDescent="0.25">
      <c r="A14" s="156" t="s">
        <v>8</v>
      </c>
      <c r="B14" s="157"/>
      <c r="C14" s="157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3"/>
    </row>
    <row r="15" spans="1:18" ht="23.45" customHeight="1" thickBot="1" x14ac:dyDescent="0.3">
      <c r="A15" s="158"/>
      <c r="B15" s="159"/>
      <c r="C15" s="159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5"/>
    </row>
    <row r="16" spans="1:18" ht="33" customHeight="1" thickBot="1" x14ac:dyDescent="0.3">
      <c r="A16" s="146" t="s">
        <v>939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8"/>
    </row>
    <row r="17" spans="1:14" ht="32.25" customHeight="1" x14ac:dyDescent="0.25">
      <c r="A17" s="74" t="s">
        <v>10</v>
      </c>
      <c r="B17" s="75" t="s">
        <v>11</v>
      </c>
      <c r="C17" s="178" t="s">
        <v>12</v>
      </c>
      <c r="D17" s="179"/>
      <c r="E17" s="76" t="s">
        <v>729</v>
      </c>
      <c r="F17" s="76" t="s">
        <v>730</v>
      </c>
      <c r="G17" s="76" t="s">
        <v>732</v>
      </c>
      <c r="H17" s="76" t="s">
        <v>936</v>
      </c>
      <c r="I17" s="76" t="s">
        <v>731</v>
      </c>
      <c r="J17" s="149" t="s">
        <v>13</v>
      </c>
      <c r="K17" s="150"/>
      <c r="L17" s="150"/>
      <c r="M17" s="150"/>
      <c r="N17" s="151"/>
    </row>
    <row r="18" spans="1:14" ht="28.5" customHeight="1" x14ac:dyDescent="0.25">
      <c r="A18" s="77" t="s">
        <v>472</v>
      </c>
      <c r="B18" s="78"/>
      <c r="C18" s="115" t="str">
        <f>IF(B18="","",VLOOKUP(B18,Anlagen!A$2:P$184,3,FALSE))</f>
        <v/>
      </c>
      <c r="D18" s="116"/>
      <c r="E18" s="79">
        <f>IF(B18="",,VLOOKUP(B18,Anlagen!A$2:O$184,6,FALSE))</f>
        <v>0</v>
      </c>
      <c r="F18" s="80">
        <f>IF(B18="",,VLOOKUP(B18,Anlagen!A$2:O$184,11,FALSE))</f>
        <v>0</v>
      </c>
      <c r="G18" s="79">
        <f>ROUNDUP(IF(F18&gt;0,(E18/F18)*1.4653,0),2)</f>
        <v>0</v>
      </c>
      <c r="H18" s="79">
        <f>IF(G18&gt;0,G18/{1632},0)</f>
        <v>0</v>
      </c>
      <c r="I18" s="81"/>
      <c r="J18" s="123">
        <f>I18*H18</f>
        <v>0</v>
      </c>
      <c r="K18" s="124"/>
      <c r="L18" s="124"/>
      <c r="M18" s="124"/>
      <c r="N18" s="125"/>
    </row>
    <row r="19" spans="1:14" ht="28.5" customHeight="1" x14ac:dyDescent="0.25">
      <c r="A19" s="77" t="s">
        <v>725</v>
      </c>
      <c r="B19" s="78"/>
      <c r="C19" s="115" t="str">
        <f>IF(B19="","",VLOOKUP(B19,Anlagen!A$2:P$184,3,FALSE))</f>
        <v/>
      </c>
      <c r="D19" s="116"/>
      <c r="E19" s="79">
        <f>IF(B19="",,VLOOKUP(B19,Anlagen!A$2:O$184,6,FALSE))</f>
        <v>0</v>
      </c>
      <c r="F19" s="80">
        <f>IF(B19="",,VLOOKUP(B19,Anlagen!A$2:O$184,11,FALSE))</f>
        <v>0</v>
      </c>
      <c r="G19" s="79">
        <f t="shared" ref="G19:G27" si="0">ROUNDUP(IF(F19&gt;0,(E19/F19)*1.4653,0),2)</f>
        <v>0</v>
      </c>
      <c r="H19" s="79">
        <f>IF(G19&gt;0,G19/{1632},0)</f>
        <v>0</v>
      </c>
      <c r="I19" s="81"/>
      <c r="J19" s="123">
        <f>I19*H19</f>
        <v>0</v>
      </c>
      <c r="K19" s="124"/>
      <c r="L19" s="124"/>
      <c r="M19" s="124"/>
      <c r="N19" s="125"/>
    </row>
    <row r="20" spans="1:14" ht="28.5" customHeight="1" x14ac:dyDescent="0.25">
      <c r="A20" s="77" t="s">
        <v>726</v>
      </c>
      <c r="B20" s="78"/>
      <c r="C20" s="115" t="str">
        <f>IF(B20="","",VLOOKUP(B20,Anlagen!A$2:P$184,3,FALSE))</f>
        <v/>
      </c>
      <c r="D20" s="116"/>
      <c r="E20" s="79">
        <f>IF(B20="",,VLOOKUP(B20,Anlagen!A$2:O$184,6,FALSE))</f>
        <v>0</v>
      </c>
      <c r="F20" s="80">
        <f>IF(B20="",,VLOOKUP(B20,Anlagen!A$2:O$184,11,FALSE))</f>
        <v>0</v>
      </c>
      <c r="G20" s="79">
        <f t="shared" si="0"/>
        <v>0</v>
      </c>
      <c r="H20" s="79">
        <f>IF(G20&gt;0,G20/{1632},0)</f>
        <v>0</v>
      </c>
      <c r="I20" s="81"/>
      <c r="J20" s="123">
        <f>I20*H20</f>
        <v>0</v>
      </c>
      <c r="K20" s="124"/>
      <c r="L20" s="124"/>
      <c r="M20" s="124"/>
      <c r="N20" s="125"/>
    </row>
    <row r="21" spans="1:14" ht="28.5" customHeight="1" x14ac:dyDescent="0.25">
      <c r="A21" s="82" t="s">
        <v>647</v>
      </c>
      <c r="B21" s="83"/>
      <c r="C21" s="115" t="str">
        <f>IF(B21="","",VLOOKUP(B21,Anlagen!A$2:P$184,3,FALSE))</f>
        <v/>
      </c>
      <c r="D21" s="116"/>
      <c r="E21" s="79">
        <f>IF(B21="",,VLOOKUP(B21,Anlagen!A$2:O$184,6,FALSE))</f>
        <v>0</v>
      </c>
      <c r="F21" s="80">
        <f>IF(B21="",,VLOOKUP(B21,Anlagen!A$2:O$184,11,FALSE))</f>
        <v>0</v>
      </c>
      <c r="G21" s="79">
        <f t="shared" si="0"/>
        <v>0</v>
      </c>
      <c r="H21" s="79">
        <f>IF(G21&gt;0,G21/{1632},0)</f>
        <v>0</v>
      </c>
      <c r="I21" s="84"/>
      <c r="J21" s="123">
        <f t="shared" ref="J21:J26" si="1">I21*H21</f>
        <v>0</v>
      </c>
      <c r="K21" s="124"/>
      <c r="L21" s="124"/>
      <c r="M21" s="124"/>
      <c r="N21" s="125"/>
    </row>
    <row r="22" spans="1:14" ht="28.5" customHeight="1" x14ac:dyDescent="0.25">
      <c r="A22" s="82" t="s">
        <v>658</v>
      </c>
      <c r="B22" s="83"/>
      <c r="C22" s="115" t="str">
        <f>IF(B22="","",VLOOKUP(B22,Anlagen!A$2:P$184,3,FALSE))</f>
        <v/>
      </c>
      <c r="D22" s="116"/>
      <c r="E22" s="79">
        <f>IF(B22="",,VLOOKUP(B22,Anlagen!A$2:O$184,6,FALSE))</f>
        <v>0</v>
      </c>
      <c r="F22" s="80">
        <f>IF(B22="",,VLOOKUP(B22,Anlagen!A$2:O$184,11,FALSE))</f>
        <v>0</v>
      </c>
      <c r="G22" s="79">
        <f t="shared" si="0"/>
        <v>0</v>
      </c>
      <c r="H22" s="79">
        <f>IF(G22&gt;0,G22/{1632},0)</f>
        <v>0</v>
      </c>
      <c r="I22" s="84"/>
      <c r="J22" s="123">
        <f t="shared" si="1"/>
        <v>0</v>
      </c>
      <c r="K22" s="124"/>
      <c r="L22" s="124"/>
      <c r="M22" s="124"/>
      <c r="N22" s="125"/>
    </row>
    <row r="23" spans="1:14" ht="28.5" customHeight="1" x14ac:dyDescent="0.25">
      <c r="A23" s="82" t="s">
        <v>727</v>
      </c>
      <c r="B23" s="83"/>
      <c r="C23" s="115" t="str">
        <f>IF(B23="","",VLOOKUP(B23,Anlagen!A$2:P$184,3,FALSE))</f>
        <v/>
      </c>
      <c r="D23" s="116"/>
      <c r="E23" s="79">
        <f>IF(B23="",,VLOOKUP(B23,Anlagen!A$2:O$184,6,FALSE))</f>
        <v>0</v>
      </c>
      <c r="F23" s="80">
        <f>IF(B23="",,VLOOKUP(B23,Anlagen!A$2:O$184,11,FALSE))</f>
        <v>0</v>
      </c>
      <c r="G23" s="79">
        <f t="shared" si="0"/>
        <v>0</v>
      </c>
      <c r="H23" s="79">
        <f>IF(G23&gt;0,G23/{1632},0)</f>
        <v>0</v>
      </c>
      <c r="I23" s="84"/>
      <c r="J23" s="123">
        <f t="shared" ref="J23:J25" si="2">I23*H23</f>
        <v>0</v>
      </c>
      <c r="K23" s="124"/>
      <c r="L23" s="124"/>
      <c r="M23" s="124"/>
      <c r="N23" s="125"/>
    </row>
    <row r="24" spans="1:14" ht="28.5" customHeight="1" x14ac:dyDescent="0.25">
      <c r="A24" s="82" t="s">
        <v>674</v>
      </c>
      <c r="B24" s="83"/>
      <c r="C24" s="115" t="str">
        <f>IF(B24="","",VLOOKUP(B24,Anlagen!A$2:P$184,3,FALSE))</f>
        <v/>
      </c>
      <c r="D24" s="116"/>
      <c r="E24" s="79">
        <f>IF(B24="",,VLOOKUP(B24,Anlagen!A$2:O$184,6,FALSE))</f>
        <v>0</v>
      </c>
      <c r="F24" s="80">
        <f>IF(B24="",,VLOOKUP(B24,Anlagen!A$2:O$184,11,FALSE))</f>
        <v>0</v>
      </c>
      <c r="G24" s="79">
        <f t="shared" si="0"/>
        <v>0</v>
      </c>
      <c r="H24" s="79">
        <f>IF(G24&gt;0,G24/{1632},0)</f>
        <v>0</v>
      </c>
      <c r="I24" s="84"/>
      <c r="J24" s="123">
        <f t="shared" ref="J24" si="3">I24*H24</f>
        <v>0</v>
      </c>
      <c r="K24" s="124"/>
      <c r="L24" s="124"/>
      <c r="M24" s="124"/>
      <c r="N24" s="125"/>
    </row>
    <row r="25" spans="1:14" ht="28.5" customHeight="1" x14ac:dyDescent="0.25">
      <c r="A25" s="82" t="s">
        <v>542</v>
      </c>
      <c r="B25" s="83"/>
      <c r="C25" s="115" t="str">
        <f>IF(B25="","",VLOOKUP(B25,Anlagen!A$2:P$184,3,FALSE))</f>
        <v/>
      </c>
      <c r="D25" s="116"/>
      <c r="E25" s="79">
        <f>IF(B25="",,VLOOKUP(B25,Anlagen!A$2:O$184,6,FALSE))</f>
        <v>0</v>
      </c>
      <c r="F25" s="80">
        <f>IF(B25="",,VLOOKUP(B25,Anlagen!A$2:O$184,11,FALSE))</f>
        <v>0</v>
      </c>
      <c r="G25" s="79">
        <f t="shared" si="0"/>
        <v>0</v>
      </c>
      <c r="H25" s="79">
        <f>IF(G25&gt;0,G25/{1632},0)</f>
        <v>0</v>
      </c>
      <c r="I25" s="84"/>
      <c r="J25" s="123">
        <f t="shared" si="2"/>
        <v>0</v>
      </c>
      <c r="K25" s="124"/>
      <c r="L25" s="124"/>
      <c r="M25" s="124"/>
      <c r="N25" s="125"/>
    </row>
    <row r="26" spans="1:14" ht="28.5" customHeight="1" x14ac:dyDescent="0.25">
      <c r="A26" s="82" t="s">
        <v>568</v>
      </c>
      <c r="B26" s="83"/>
      <c r="C26" s="115" t="str">
        <f>IF(B26="","",VLOOKUP(B26,Anlagen!A$2:P$184,3,FALSE))</f>
        <v/>
      </c>
      <c r="D26" s="116"/>
      <c r="E26" s="79">
        <f>IF(B26="",,VLOOKUP(B26,Anlagen!A$2:O$184,6,FALSE))</f>
        <v>0</v>
      </c>
      <c r="F26" s="80">
        <f>IF(B26="",,VLOOKUP(B26,Anlagen!A$2:O$184,11,FALSE))</f>
        <v>0</v>
      </c>
      <c r="G26" s="79">
        <f t="shared" si="0"/>
        <v>0</v>
      </c>
      <c r="H26" s="79">
        <f>IF(G26&gt;0,G26/{1632},0)</f>
        <v>0</v>
      </c>
      <c r="I26" s="84"/>
      <c r="J26" s="123">
        <f t="shared" si="1"/>
        <v>0</v>
      </c>
      <c r="K26" s="124"/>
      <c r="L26" s="124"/>
      <c r="M26" s="124"/>
      <c r="N26" s="125"/>
    </row>
    <row r="27" spans="1:14" ht="28.5" customHeight="1" thickBot="1" x14ac:dyDescent="0.3">
      <c r="A27" s="85" t="s">
        <v>544</v>
      </c>
      <c r="B27" s="86"/>
      <c r="C27" s="115" t="str">
        <f>IF(B27="","",VLOOKUP(B27,Anlagen!A$2:P$184,3,FALSE))</f>
        <v/>
      </c>
      <c r="D27" s="116"/>
      <c r="E27" s="79">
        <f>IF(B27="",,VLOOKUP(B27,Anlagen!A$2:O$184,6,FALSE))</f>
        <v>0</v>
      </c>
      <c r="F27" s="80">
        <f>IF(B27="",,VLOOKUP(B27,Anlagen!A$2:O$184,11,FALSE))</f>
        <v>0</v>
      </c>
      <c r="G27" s="79">
        <f t="shared" si="0"/>
        <v>0</v>
      </c>
      <c r="H27" s="79">
        <f>IF(G27&gt;0,G27/{1632},0)</f>
        <v>0</v>
      </c>
      <c r="I27" s="87"/>
      <c r="J27" s="143">
        <f>I27*H27</f>
        <v>0</v>
      </c>
      <c r="K27" s="144"/>
      <c r="L27" s="144"/>
      <c r="M27" s="144"/>
      <c r="N27" s="145"/>
    </row>
    <row r="28" spans="1:14" ht="36" customHeight="1" x14ac:dyDescent="0.25">
      <c r="A28" s="137" t="s">
        <v>728</v>
      </c>
      <c r="B28" s="138"/>
      <c r="C28" s="138"/>
      <c r="D28" s="138"/>
      <c r="E28" s="138"/>
      <c r="F28" s="138"/>
      <c r="G28" s="138"/>
      <c r="H28" s="138"/>
      <c r="I28" s="139"/>
      <c r="J28" s="117">
        <f>SUM(J18:N27)</f>
        <v>0</v>
      </c>
      <c r="K28" s="118"/>
      <c r="L28" s="118"/>
      <c r="M28" s="118"/>
      <c r="N28" s="119"/>
    </row>
    <row r="29" spans="1:14" ht="23.25" customHeight="1" thickBot="1" x14ac:dyDescent="0.3">
      <c r="A29" s="140"/>
      <c r="B29" s="141"/>
      <c r="C29" s="141"/>
      <c r="D29" s="141"/>
      <c r="E29" s="141"/>
      <c r="F29" s="141"/>
      <c r="G29" s="141"/>
      <c r="H29" s="141"/>
      <c r="I29" s="142"/>
      <c r="J29" s="120"/>
      <c r="K29" s="121"/>
      <c r="L29" s="121"/>
      <c r="M29" s="121"/>
      <c r="N29" s="122"/>
    </row>
    <row r="30" spans="1:14" ht="17.25" customHeight="1" x14ac:dyDescent="0.25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</row>
    <row r="31" spans="1:14" ht="15.75" x14ac:dyDescent="0.25">
      <c r="A31" s="88"/>
      <c r="B31" s="89"/>
      <c r="C31" s="89"/>
      <c r="D31" s="90"/>
      <c r="E31" s="90"/>
      <c r="F31" s="90"/>
      <c r="G31" s="90"/>
      <c r="H31" s="90"/>
      <c r="I31" s="91"/>
      <c r="J31" s="91"/>
      <c r="K31" s="92"/>
      <c r="L31" s="91"/>
      <c r="M31" s="93"/>
      <c r="N31" s="93"/>
    </row>
    <row r="32" spans="1:14" ht="15.75" x14ac:dyDescent="0.25">
      <c r="A32" s="160"/>
      <c r="B32" s="161"/>
      <c r="C32" s="161"/>
      <c r="D32" s="161"/>
      <c r="E32" s="161"/>
      <c r="F32" s="161"/>
      <c r="G32" s="161"/>
      <c r="H32" s="161"/>
      <c r="I32" s="161"/>
      <c r="J32" s="162"/>
      <c r="K32" s="162"/>
      <c r="L32" s="162"/>
      <c r="M32" s="162"/>
      <c r="N32" s="162"/>
    </row>
    <row r="33" spans="1:14" ht="15.75" x14ac:dyDescent="0.25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70"/>
      <c r="M33" s="94"/>
      <c r="N33" s="71"/>
    </row>
    <row r="34" spans="1:14" ht="23.25" customHeight="1" x14ac:dyDescent="0.25">
      <c r="A34" s="101" t="s">
        <v>14</v>
      </c>
      <c r="B34" s="102"/>
      <c r="C34" s="171"/>
      <c r="D34" s="171"/>
      <c r="E34" s="169"/>
      <c r="F34" s="170"/>
      <c r="G34" s="163" t="s">
        <v>938</v>
      </c>
      <c r="H34" s="164"/>
      <c r="I34" s="176" t="str">
        <f>IF(D10="","",D10)</f>
        <v/>
      </c>
      <c r="J34" s="177"/>
      <c r="K34" s="175"/>
      <c r="L34" s="175"/>
      <c r="M34" s="175"/>
      <c r="N34" s="168"/>
    </row>
    <row r="35" spans="1:14" ht="22.5" customHeight="1" x14ac:dyDescent="0.25">
      <c r="A35" s="103"/>
      <c r="B35" s="104"/>
      <c r="C35" s="172" t="s">
        <v>15</v>
      </c>
      <c r="D35" s="173"/>
      <c r="E35" s="167" t="s">
        <v>688</v>
      </c>
      <c r="F35" s="168"/>
      <c r="G35" s="165"/>
      <c r="H35" s="166"/>
      <c r="I35" s="174" t="s">
        <v>688</v>
      </c>
      <c r="J35" s="175"/>
      <c r="K35" s="175"/>
      <c r="L35" s="175"/>
      <c r="M35" s="175"/>
      <c r="N35" s="168"/>
    </row>
    <row r="37" spans="1:14" x14ac:dyDescent="0.25">
      <c r="A37" s="10"/>
    </row>
    <row r="39" spans="1:14" x14ac:dyDescent="0.25">
      <c r="K39" s="126" t="s">
        <v>940</v>
      </c>
      <c r="L39" s="126"/>
      <c r="M39" s="126"/>
      <c r="N39" s="126"/>
    </row>
  </sheetData>
  <sheetProtection password="ECEB" sheet="1" objects="1" scenarios="1" selectLockedCells="1"/>
  <protectedRanges>
    <protectedRange sqref="B18:C27 E18:F27" name="Bereich1_3"/>
  </protectedRanges>
  <mergeCells count="51">
    <mergeCell ref="J32:N32"/>
    <mergeCell ref="G34:H35"/>
    <mergeCell ref="E35:F35"/>
    <mergeCell ref="E34:F34"/>
    <mergeCell ref="C34:D34"/>
    <mergeCell ref="C35:D35"/>
    <mergeCell ref="I35:N35"/>
    <mergeCell ref="I34:N34"/>
    <mergeCell ref="K39:N39"/>
    <mergeCell ref="A5:D5"/>
    <mergeCell ref="F5:L5"/>
    <mergeCell ref="A6:B6"/>
    <mergeCell ref="F6:L6"/>
    <mergeCell ref="A7:B7"/>
    <mergeCell ref="A30:N30"/>
    <mergeCell ref="A9:L9"/>
    <mergeCell ref="J8:L8"/>
    <mergeCell ref="A28:I29"/>
    <mergeCell ref="J27:N27"/>
    <mergeCell ref="A16:N16"/>
    <mergeCell ref="J17:N17"/>
    <mergeCell ref="J18:N18"/>
    <mergeCell ref="J22:N22"/>
    <mergeCell ref="D14:N15"/>
    <mergeCell ref="A1:J1"/>
    <mergeCell ref="C20:D20"/>
    <mergeCell ref="C21:D21"/>
    <mergeCell ref="C22:D22"/>
    <mergeCell ref="C19:D19"/>
    <mergeCell ref="A14:C15"/>
    <mergeCell ref="J21:N21"/>
    <mergeCell ref="J20:N20"/>
    <mergeCell ref="J19:N19"/>
    <mergeCell ref="C17:D17"/>
    <mergeCell ref="C18:D18"/>
    <mergeCell ref="A34:B35"/>
    <mergeCell ref="L12:N12"/>
    <mergeCell ref="A10:B10"/>
    <mergeCell ref="A12:B12"/>
    <mergeCell ref="J10:K10"/>
    <mergeCell ref="J28:N29"/>
    <mergeCell ref="J26:N26"/>
    <mergeCell ref="J25:N25"/>
    <mergeCell ref="J24:N24"/>
    <mergeCell ref="J23:N23"/>
    <mergeCell ref="C24:D24"/>
    <mergeCell ref="C25:D25"/>
    <mergeCell ref="C26:D26"/>
    <mergeCell ref="C27:D27"/>
    <mergeCell ref="C23:D23"/>
    <mergeCell ref="A32:I32"/>
  </mergeCells>
  <hyperlinks>
    <hyperlink ref="B17" location="Anlagen!A1" display="Inventar-nummer"/>
  </hyperlinks>
  <pageMargins left="0.7" right="0.7" top="0.78740157499999996" bottom="0.78740157499999996" header="0.3" footer="0.3"/>
  <pageSetup paperSize="9" scale="57"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[3]Tabelle1!#REF!</xm:f>
          </x14:formula1>
          <xm:sqref>G10</xm:sqref>
        </x14:dataValidation>
        <x14:dataValidation type="list" allowBlank="1" showInputMessage="1">
          <x14:formula1>
            <xm:f>[3]Tabelle1!#REF!</xm:f>
          </x14:formula1>
          <xm:sqref>J12:L12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5"/>
  <sheetViews>
    <sheetView topLeftCell="A112" workbookViewId="0">
      <selection activeCell="G28" sqref="G28"/>
    </sheetView>
  </sheetViews>
  <sheetFormatPr baseColWidth="10" defaultRowHeight="15" x14ac:dyDescent="0.25"/>
  <cols>
    <col min="2" max="2" width="16" customWidth="1"/>
    <col min="3" max="4" width="13.5703125" bestFit="1" customWidth="1"/>
    <col min="13" max="13" width="19.7109375" bestFit="1" customWidth="1"/>
  </cols>
  <sheetData>
    <row r="1" spans="1:13" x14ac:dyDescent="0.25">
      <c r="A1" s="12" t="s">
        <v>16</v>
      </c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M1" t="s">
        <v>17</v>
      </c>
    </row>
    <row r="2" spans="1:13" x14ac:dyDescent="0.25">
      <c r="A2" s="14" t="s">
        <v>18</v>
      </c>
      <c r="B2" s="15">
        <v>5076.5200000000004</v>
      </c>
      <c r="C2" s="15">
        <v>5634.77</v>
      </c>
      <c r="D2" s="15">
        <v>6164.55</v>
      </c>
      <c r="E2" s="15">
        <v>6512.05</v>
      </c>
      <c r="F2" s="15">
        <v>6597.5</v>
      </c>
      <c r="G2" s="16"/>
      <c r="H2" s="10"/>
    </row>
    <row r="3" spans="1:13" x14ac:dyDescent="0.25">
      <c r="A3" s="14" t="s">
        <v>19</v>
      </c>
      <c r="B3" s="15">
        <v>4034.04</v>
      </c>
      <c r="C3" s="15">
        <v>4472.68</v>
      </c>
      <c r="D3" s="15">
        <v>4637.88</v>
      </c>
      <c r="E3" s="15">
        <v>5224.63</v>
      </c>
      <c r="F3" s="15">
        <v>5668.97</v>
      </c>
      <c r="G3" s="16"/>
    </row>
    <row r="4" spans="1:13" x14ac:dyDescent="0.25">
      <c r="A4" s="14" t="s">
        <v>20</v>
      </c>
      <c r="B4" s="15">
        <v>3652.39</v>
      </c>
      <c r="C4" s="15">
        <v>4051.13</v>
      </c>
      <c r="D4" s="15">
        <v>4284.6899999999996</v>
      </c>
      <c r="E4" s="15">
        <v>4637.88</v>
      </c>
      <c r="F4" s="15">
        <v>5179.05</v>
      </c>
      <c r="G4" s="16"/>
      <c r="M4" t="s">
        <v>21</v>
      </c>
    </row>
    <row r="5" spans="1:13" x14ac:dyDescent="0.25">
      <c r="A5" s="14" t="s">
        <v>22</v>
      </c>
      <c r="B5" s="16"/>
      <c r="C5" s="15">
        <v>3737.83</v>
      </c>
      <c r="D5" s="15">
        <v>3937.21</v>
      </c>
      <c r="E5" s="15">
        <v>4284.6899999999996</v>
      </c>
      <c r="F5" s="15">
        <v>4637.88</v>
      </c>
      <c r="G5" s="15">
        <v>5179.05</v>
      </c>
      <c r="M5" t="s">
        <v>23</v>
      </c>
    </row>
    <row r="6" spans="1:13" x14ac:dyDescent="0.25">
      <c r="A6" s="14" t="s">
        <v>9</v>
      </c>
      <c r="B6" s="15">
        <v>3367.56</v>
      </c>
      <c r="C6" s="15">
        <v>3737.83</v>
      </c>
      <c r="D6" s="15">
        <v>3937.21</v>
      </c>
      <c r="E6" s="15">
        <v>4324.57</v>
      </c>
      <c r="F6" s="15">
        <v>4860.04</v>
      </c>
      <c r="G6" s="16"/>
      <c r="M6" t="s">
        <v>24</v>
      </c>
    </row>
    <row r="7" spans="1:13" x14ac:dyDescent="0.25">
      <c r="A7" s="14" t="s">
        <v>25</v>
      </c>
      <c r="B7" s="15">
        <v>3020.06</v>
      </c>
      <c r="C7" s="15">
        <v>3350.46</v>
      </c>
      <c r="D7" s="15">
        <v>3817.57</v>
      </c>
      <c r="E7" s="15">
        <v>4227.7299999999996</v>
      </c>
      <c r="F7" s="15">
        <v>4757.5</v>
      </c>
      <c r="G7" s="16"/>
      <c r="M7" t="s">
        <v>26</v>
      </c>
    </row>
    <row r="8" spans="1:13" x14ac:dyDescent="0.25">
      <c r="A8" s="14" t="s">
        <v>27</v>
      </c>
      <c r="B8" s="15">
        <v>2917.52</v>
      </c>
      <c r="C8" s="15">
        <v>3230.84</v>
      </c>
      <c r="D8" s="15">
        <v>3464.39</v>
      </c>
      <c r="E8" s="15">
        <v>3817.57</v>
      </c>
      <c r="F8" s="15">
        <v>4330.2700000000004</v>
      </c>
      <c r="G8" s="16"/>
    </row>
    <row r="9" spans="1:13" x14ac:dyDescent="0.25">
      <c r="A9" s="14" t="s">
        <v>28</v>
      </c>
      <c r="B9" s="15">
        <v>2809.29</v>
      </c>
      <c r="C9" s="15">
        <v>3116.9</v>
      </c>
      <c r="D9" s="15">
        <v>3350.46</v>
      </c>
      <c r="E9" s="15">
        <v>3584.02</v>
      </c>
      <c r="F9" s="15">
        <v>4028.36</v>
      </c>
      <c r="G9" s="16"/>
      <c r="M9" t="s">
        <v>29</v>
      </c>
    </row>
    <row r="10" spans="1:13" x14ac:dyDescent="0.25">
      <c r="A10" s="14" t="s">
        <v>30</v>
      </c>
      <c r="B10" s="15">
        <v>2484.5700000000002</v>
      </c>
      <c r="C10" s="15">
        <v>2752.31</v>
      </c>
      <c r="D10" s="15">
        <v>2889.04</v>
      </c>
      <c r="E10" s="15">
        <v>3265.01</v>
      </c>
      <c r="F10" s="15">
        <v>3561.24</v>
      </c>
      <c r="G10" s="16"/>
      <c r="M10" t="s">
        <v>31</v>
      </c>
    </row>
    <row r="11" spans="1:13" x14ac:dyDescent="0.25">
      <c r="A11" s="14" t="s">
        <v>32</v>
      </c>
      <c r="B11" s="15">
        <v>2325.0700000000002</v>
      </c>
      <c r="C11" s="15">
        <v>2575.73</v>
      </c>
      <c r="D11" s="15">
        <v>2689.65</v>
      </c>
      <c r="E11" s="15">
        <v>2797.89</v>
      </c>
      <c r="F11" s="15">
        <v>2917.52</v>
      </c>
      <c r="G11" s="15">
        <v>2991.58</v>
      </c>
    </row>
    <row r="12" spans="1:13" x14ac:dyDescent="0.25">
      <c r="A12" s="14" t="s">
        <v>33</v>
      </c>
      <c r="B12" s="15">
        <v>2176.96</v>
      </c>
      <c r="C12" s="15">
        <v>2410.52</v>
      </c>
      <c r="D12" s="15">
        <v>2564.33</v>
      </c>
      <c r="E12" s="15">
        <v>2678.26</v>
      </c>
      <c r="F12" s="15">
        <v>2769.42</v>
      </c>
      <c r="G12" s="15">
        <v>2849.15</v>
      </c>
    </row>
    <row r="13" spans="1:13" x14ac:dyDescent="0.25">
      <c r="A13" s="14" t="s">
        <v>34</v>
      </c>
      <c r="B13" s="15">
        <v>2137.09</v>
      </c>
      <c r="C13" s="15">
        <v>2364.9499999999998</v>
      </c>
      <c r="D13" s="15">
        <v>2478.88</v>
      </c>
      <c r="E13" s="15">
        <v>2592.8200000000002</v>
      </c>
      <c r="F13" s="15">
        <v>2666.87</v>
      </c>
      <c r="G13" s="15">
        <v>2746.61</v>
      </c>
    </row>
    <row r="14" spans="1:13" x14ac:dyDescent="0.25">
      <c r="A14" s="14" t="s">
        <v>35</v>
      </c>
      <c r="B14" s="15">
        <v>2045.94</v>
      </c>
      <c r="C14" s="15">
        <v>2262.41</v>
      </c>
      <c r="D14" s="15">
        <v>2376.35</v>
      </c>
      <c r="E14" s="15">
        <v>2484.5700000000002</v>
      </c>
      <c r="F14" s="15">
        <v>2570.0300000000002</v>
      </c>
      <c r="G14" s="15">
        <v>2626.99</v>
      </c>
    </row>
    <row r="15" spans="1:13" x14ac:dyDescent="0.25">
      <c r="A15" s="14" t="s">
        <v>36</v>
      </c>
      <c r="B15" s="15">
        <v>1943.4</v>
      </c>
      <c r="C15" s="15">
        <v>2154.19</v>
      </c>
      <c r="D15" s="15">
        <v>2296.59</v>
      </c>
      <c r="E15" s="15">
        <v>2376.35</v>
      </c>
      <c r="F15" s="15">
        <v>2456.1</v>
      </c>
      <c r="G15" s="15">
        <v>2507.36</v>
      </c>
    </row>
    <row r="16" spans="1:13" x14ac:dyDescent="0.25">
      <c r="A16" s="14" t="s">
        <v>37</v>
      </c>
      <c r="B16" s="15">
        <v>1914.92</v>
      </c>
      <c r="C16" s="15">
        <v>2120</v>
      </c>
      <c r="D16" s="15">
        <v>2176.96</v>
      </c>
      <c r="E16" s="15">
        <v>2268.11</v>
      </c>
      <c r="F16" s="15">
        <v>2342.16</v>
      </c>
      <c r="G16" s="15">
        <v>2404.8200000000002</v>
      </c>
    </row>
    <row r="17" spans="1:17" x14ac:dyDescent="0.25">
      <c r="A17" s="14" t="s">
        <v>38</v>
      </c>
      <c r="B17" s="15">
        <v>1829.47</v>
      </c>
      <c r="C17" s="15">
        <v>2023.15</v>
      </c>
      <c r="D17" s="15">
        <v>2097.2199999999998</v>
      </c>
      <c r="E17" s="15">
        <v>2188.37</v>
      </c>
      <c r="F17" s="15">
        <v>2251.0300000000002</v>
      </c>
      <c r="G17" s="15">
        <v>2302.2800000000002</v>
      </c>
      <c r="H17" s="11" t="s">
        <v>39</v>
      </c>
      <c r="I17" s="17" t="s">
        <v>40</v>
      </c>
    </row>
    <row r="18" spans="1:17" x14ac:dyDescent="0.25">
      <c r="A18" s="14" t="s">
        <v>41</v>
      </c>
      <c r="B18" s="15">
        <v>1766.81</v>
      </c>
      <c r="C18" s="15">
        <v>1954.79</v>
      </c>
      <c r="D18" s="15">
        <v>2011.77</v>
      </c>
      <c r="E18" s="15">
        <v>2068.73</v>
      </c>
      <c r="F18" s="15">
        <v>2199.75</v>
      </c>
      <c r="G18" s="15">
        <v>2336.4699999999998</v>
      </c>
    </row>
    <row r="19" spans="1:17" x14ac:dyDescent="0.25">
      <c r="A19" s="14" t="s">
        <v>42</v>
      </c>
      <c r="B19" s="16"/>
      <c r="C19" s="15">
        <v>1573.13</v>
      </c>
      <c r="D19" s="15">
        <v>1601.6</v>
      </c>
      <c r="E19" s="15">
        <v>1635.78</v>
      </c>
      <c r="F19" s="15">
        <v>1669.97</v>
      </c>
      <c r="G19" s="15">
        <v>1755.42</v>
      </c>
    </row>
    <row r="20" spans="1:17" ht="15.75" x14ac:dyDescent="0.25">
      <c r="A20" s="18"/>
      <c r="B20" s="19"/>
      <c r="C20" s="20"/>
      <c r="D20" s="20"/>
      <c r="E20" s="20"/>
      <c r="F20" s="20"/>
      <c r="G20" s="20"/>
    </row>
    <row r="22" spans="1:17" ht="15.75" x14ac:dyDescent="0.25">
      <c r="A22" s="18"/>
      <c r="B22" s="10" t="s">
        <v>43</v>
      </c>
    </row>
    <row r="23" spans="1:17" x14ac:dyDescent="0.25">
      <c r="B23" t="s">
        <v>44</v>
      </c>
    </row>
    <row r="24" spans="1:17" x14ac:dyDescent="0.25">
      <c r="B24" t="s">
        <v>45</v>
      </c>
    </row>
    <row r="25" spans="1:17" x14ac:dyDescent="0.25">
      <c r="B25" s="10" t="s">
        <v>46</v>
      </c>
    </row>
    <row r="27" spans="1:17" x14ac:dyDescent="0.25">
      <c r="A27" s="21" t="s">
        <v>47</v>
      </c>
      <c r="B27" s="22" t="s">
        <v>156</v>
      </c>
      <c r="C27" s="23" t="s">
        <v>157</v>
      </c>
      <c r="D27" s="23" t="s">
        <v>462</v>
      </c>
      <c r="E27" s="26" t="s">
        <v>158</v>
      </c>
      <c r="F27" s="26" t="s">
        <v>159</v>
      </c>
      <c r="G27" s="26" t="s">
        <v>465</v>
      </c>
      <c r="I27" s="26" t="s">
        <v>463</v>
      </c>
      <c r="J27" s="30" t="s">
        <v>464</v>
      </c>
      <c r="K27" s="30"/>
      <c r="L27" s="30"/>
      <c r="M27" s="30"/>
      <c r="N27" s="30"/>
      <c r="O27" s="30"/>
      <c r="P27" s="30"/>
      <c r="Q27" s="30"/>
    </row>
    <row r="28" spans="1:17" x14ac:dyDescent="0.25">
      <c r="A28" t="s">
        <v>48</v>
      </c>
      <c r="B28" s="24">
        <v>6431.4431880000011</v>
      </c>
      <c r="C28" s="24">
        <f>B28*1.03</f>
        <v>6624.3864836400016</v>
      </c>
      <c r="D28" s="25">
        <f>C28*1.03</f>
        <v>6823.1180781492021</v>
      </c>
      <c r="E28" s="27">
        <v>1929.4329564000002</v>
      </c>
      <c r="F28" s="27">
        <f>E28*1.03</f>
        <v>1987.3159450920002</v>
      </c>
      <c r="G28" s="27">
        <f>F28*1.03</f>
        <v>2046.9354234447603</v>
      </c>
    </row>
    <row r="29" spans="1:17" x14ac:dyDescent="0.25">
      <c r="A29" t="s">
        <v>49</v>
      </c>
      <c r="B29" s="24">
        <v>7138.6901130000006</v>
      </c>
      <c r="C29" s="24">
        <f t="shared" ref="C29:D92" si="0">B29*1.03</f>
        <v>7352.8508163900005</v>
      </c>
      <c r="D29" s="25">
        <f t="shared" si="0"/>
        <v>7573.4363408817007</v>
      </c>
      <c r="E29" s="27">
        <v>2141.6070338999998</v>
      </c>
      <c r="F29" s="27">
        <f t="shared" ref="F29:G92" si="1">E29*1.03</f>
        <v>2205.8552449169997</v>
      </c>
      <c r="G29" s="27">
        <f t="shared" si="1"/>
        <v>2272.0309022645097</v>
      </c>
    </row>
    <row r="30" spans="1:17" x14ac:dyDescent="0.25">
      <c r="A30" t="s">
        <v>50</v>
      </c>
      <c r="B30" s="24">
        <v>7809.8683950000004</v>
      </c>
      <c r="C30" s="24">
        <f t="shared" si="0"/>
        <v>8044.1644468500008</v>
      </c>
      <c r="D30" s="25">
        <f t="shared" si="0"/>
        <v>8285.4893802555016</v>
      </c>
      <c r="E30" s="27">
        <v>2342.9605185</v>
      </c>
      <c r="F30" s="27">
        <f t="shared" si="1"/>
        <v>2413.249334055</v>
      </c>
      <c r="G30" s="27">
        <f t="shared" si="1"/>
        <v>2485.6468140766501</v>
      </c>
    </row>
    <row r="31" spans="1:17" x14ac:dyDescent="0.25">
      <c r="A31" t="s">
        <v>51</v>
      </c>
      <c r="B31" s="24">
        <v>8250.116145</v>
      </c>
      <c r="C31" s="24">
        <f t="shared" si="0"/>
        <v>8497.6196293499997</v>
      </c>
      <c r="D31" s="25">
        <f t="shared" si="0"/>
        <v>8752.5482182305004</v>
      </c>
      <c r="E31" s="27">
        <v>2475.0348435000001</v>
      </c>
      <c r="F31" s="27">
        <f t="shared" si="1"/>
        <v>2549.285888805</v>
      </c>
      <c r="G31" s="27">
        <f t="shared" si="1"/>
        <v>2625.7644654691499</v>
      </c>
    </row>
    <row r="32" spans="1:17" x14ac:dyDescent="0.25">
      <c r="A32" t="s">
        <v>52</v>
      </c>
      <c r="B32" s="24">
        <v>8358.3727500000005</v>
      </c>
      <c r="C32" s="24">
        <f t="shared" si="0"/>
        <v>8609.1239325000006</v>
      </c>
      <c r="D32" s="25">
        <f t="shared" si="0"/>
        <v>8867.3976504750008</v>
      </c>
      <c r="E32" s="27">
        <v>2507.511825</v>
      </c>
      <c r="F32" s="27">
        <f t="shared" si="1"/>
        <v>2582.73717975</v>
      </c>
      <c r="G32" s="27">
        <f t="shared" si="1"/>
        <v>2660.2192951425</v>
      </c>
    </row>
    <row r="33" spans="1:7" x14ac:dyDescent="0.25">
      <c r="A33" t="s">
        <v>53</v>
      </c>
      <c r="B33" s="24">
        <v>0</v>
      </c>
      <c r="C33" s="24">
        <f t="shared" si="0"/>
        <v>0</v>
      </c>
      <c r="D33" s="25">
        <f t="shared" si="0"/>
        <v>0</v>
      </c>
      <c r="E33" s="27">
        <v>0</v>
      </c>
      <c r="F33" s="27">
        <f t="shared" si="1"/>
        <v>0</v>
      </c>
      <c r="G33" s="27">
        <f t="shared" si="1"/>
        <v>0</v>
      </c>
    </row>
    <row r="34" spans="1:7" x14ac:dyDescent="0.25">
      <c r="A34" t="s">
        <v>54</v>
      </c>
      <c r="B34" s="24">
        <v>5110.7252760000001</v>
      </c>
      <c r="C34" s="24">
        <f t="shared" si="0"/>
        <v>5264.0470342799999</v>
      </c>
      <c r="D34" s="25">
        <f t="shared" si="0"/>
        <v>5421.9684453084001</v>
      </c>
      <c r="E34" s="27">
        <v>1533.2175828000002</v>
      </c>
      <c r="F34" s="27">
        <f t="shared" si="1"/>
        <v>1579.2141102840003</v>
      </c>
      <c r="G34" s="27">
        <f t="shared" si="1"/>
        <v>1626.5905335925204</v>
      </c>
    </row>
    <row r="35" spans="1:7" x14ac:dyDescent="0.25">
      <c r="A35" t="s">
        <v>55</v>
      </c>
      <c r="B35" s="24">
        <v>5666.4382920000007</v>
      </c>
      <c r="C35" s="24">
        <f t="shared" si="0"/>
        <v>5836.4314407600014</v>
      </c>
      <c r="D35" s="25">
        <f t="shared" si="0"/>
        <v>6011.5243839828017</v>
      </c>
      <c r="E35" s="27">
        <v>1699.9314876000001</v>
      </c>
      <c r="F35" s="27">
        <f t="shared" si="1"/>
        <v>1750.9294322280002</v>
      </c>
      <c r="G35" s="27">
        <f t="shared" si="1"/>
        <v>1803.4573151948402</v>
      </c>
    </row>
    <row r="36" spans="1:7" x14ac:dyDescent="0.25">
      <c r="A36" t="s">
        <v>56</v>
      </c>
      <c r="B36" s="24">
        <v>5875.7301720000005</v>
      </c>
      <c r="C36" s="24">
        <f t="shared" si="0"/>
        <v>6052.0020771600002</v>
      </c>
      <c r="D36" s="25">
        <f t="shared" si="0"/>
        <v>6233.5621394748005</v>
      </c>
      <c r="E36" s="27">
        <v>1762.7190516000003</v>
      </c>
      <c r="F36" s="27">
        <f t="shared" si="1"/>
        <v>1815.6006231480003</v>
      </c>
      <c r="G36" s="27">
        <f t="shared" si="1"/>
        <v>1870.0686418424405</v>
      </c>
    </row>
    <row r="37" spans="1:7" x14ac:dyDescent="0.25">
      <c r="A37" t="s">
        <v>57</v>
      </c>
      <c r="B37" s="24">
        <v>6619.0837469999997</v>
      </c>
      <c r="C37" s="24">
        <f t="shared" si="0"/>
        <v>6817.6562594099996</v>
      </c>
      <c r="D37" s="25">
        <f t="shared" si="0"/>
        <v>7022.1859471922999</v>
      </c>
      <c r="E37" s="27">
        <v>1985.7251240999999</v>
      </c>
      <c r="F37" s="27">
        <f t="shared" si="1"/>
        <v>2045.2968778229999</v>
      </c>
      <c r="G37" s="27">
        <f t="shared" si="1"/>
        <v>2106.6557841576901</v>
      </c>
    </row>
    <row r="38" spans="1:7" x14ac:dyDescent="0.25">
      <c r="A38" t="s">
        <v>58</v>
      </c>
      <c r="B38" s="24">
        <v>7182.0180929999997</v>
      </c>
      <c r="C38" s="24">
        <f t="shared" si="0"/>
        <v>7397.4786357900002</v>
      </c>
      <c r="D38" s="25">
        <f t="shared" si="0"/>
        <v>7619.4029948637008</v>
      </c>
      <c r="E38" s="27">
        <v>2154.6054279</v>
      </c>
      <c r="F38" s="27">
        <f t="shared" si="1"/>
        <v>2219.243590737</v>
      </c>
      <c r="G38" s="27">
        <f t="shared" si="1"/>
        <v>2285.8208984591101</v>
      </c>
    </row>
    <row r="39" spans="1:7" x14ac:dyDescent="0.25">
      <c r="A39" t="s">
        <v>59</v>
      </c>
      <c r="B39" s="24">
        <v>0</v>
      </c>
      <c r="C39" s="24">
        <f t="shared" si="0"/>
        <v>0</v>
      </c>
      <c r="D39" s="25">
        <f t="shared" si="0"/>
        <v>0</v>
      </c>
      <c r="E39" s="27">
        <v>0</v>
      </c>
      <c r="F39" s="27">
        <f t="shared" si="1"/>
        <v>0</v>
      </c>
      <c r="G39" s="27">
        <f t="shared" si="1"/>
        <v>0</v>
      </c>
    </row>
    <row r="40" spans="1:7" x14ac:dyDescent="0.25">
      <c r="A40" t="s">
        <v>60</v>
      </c>
      <c r="B40" s="24">
        <v>4627.2128910000001</v>
      </c>
      <c r="C40" s="24">
        <f t="shared" si="0"/>
        <v>4766.0292777300001</v>
      </c>
      <c r="D40" s="25">
        <f t="shared" si="0"/>
        <v>4909.0101560619005</v>
      </c>
      <c r="E40" s="27">
        <v>1388.1638673</v>
      </c>
      <c r="F40" s="27">
        <f t="shared" si="1"/>
        <v>1429.808783319</v>
      </c>
      <c r="G40" s="27">
        <f t="shared" si="1"/>
        <v>1472.7030468185701</v>
      </c>
    </row>
    <row r="41" spans="1:7" x14ac:dyDescent="0.25">
      <c r="A41" t="s">
        <v>61</v>
      </c>
      <c r="B41" s="24">
        <v>5132.3765970000004</v>
      </c>
      <c r="C41" s="24">
        <f t="shared" si="0"/>
        <v>5286.3478949100008</v>
      </c>
      <c r="D41" s="25">
        <f t="shared" si="0"/>
        <v>5444.9383317573011</v>
      </c>
      <c r="E41" s="27">
        <v>1539.7129791</v>
      </c>
      <c r="F41" s="27">
        <f t="shared" si="1"/>
        <v>1585.904368473</v>
      </c>
      <c r="G41" s="27">
        <f t="shared" si="1"/>
        <v>1633.48149952719</v>
      </c>
    </row>
    <row r="42" spans="1:7" x14ac:dyDescent="0.25">
      <c r="A42" t="s">
        <v>62</v>
      </c>
      <c r="B42" s="24">
        <v>5428.2737609999995</v>
      </c>
      <c r="C42" s="24">
        <f t="shared" si="0"/>
        <v>5591.1219738299997</v>
      </c>
      <c r="D42" s="25">
        <f t="shared" si="0"/>
        <v>5758.8556330449001</v>
      </c>
      <c r="E42" s="27">
        <v>1628.4821282999999</v>
      </c>
      <c r="F42" s="27">
        <f t="shared" si="1"/>
        <v>1677.3365921489999</v>
      </c>
      <c r="G42" s="27">
        <f t="shared" si="1"/>
        <v>1727.65668991347</v>
      </c>
    </row>
    <row r="43" spans="1:7" x14ac:dyDescent="0.25">
      <c r="A43" t="s">
        <v>63</v>
      </c>
      <c r="B43" s="24">
        <v>5875.7301720000005</v>
      </c>
      <c r="C43" s="24">
        <f t="shared" si="0"/>
        <v>6052.0020771600002</v>
      </c>
      <c r="D43" s="25">
        <f t="shared" si="0"/>
        <v>6233.5621394748005</v>
      </c>
      <c r="E43" s="27">
        <v>1762.7190516000003</v>
      </c>
      <c r="F43" s="27">
        <f t="shared" si="1"/>
        <v>1815.6006231480003</v>
      </c>
      <c r="G43" s="27">
        <f t="shared" si="1"/>
        <v>1870.0686418424405</v>
      </c>
    </row>
    <row r="44" spans="1:7" x14ac:dyDescent="0.25">
      <c r="A44" t="s">
        <v>64</v>
      </c>
      <c r="B44" s="24">
        <v>6561.3384450000003</v>
      </c>
      <c r="C44" s="24">
        <f t="shared" si="0"/>
        <v>6758.1785983500004</v>
      </c>
      <c r="D44" s="25">
        <f t="shared" si="0"/>
        <v>6960.9239563005003</v>
      </c>
      <c r="E44" s="27">
        <v>1968.4015334999999</v>
      </c>
      <c r="F44" s="27">
        <f t="shared" si="1"/>
        <v>2027.4535795049999</v>
      </c>
      <c r="G44" s="27">
        <f t="shared" si="1"/>
        <v>2088.27718689015</v>
      </c>
    </row>
    <row r="45" spans="1:7" x14ac:dyDescent="0.25">
      <c r="A45" t="s">
        <v>65</v>
      </c>
      <c r="B45" s="24">
        <v>0</v>
      </c>
      <c r="C45" s="24">
        <f t="shared" si="0"/>
        <v>0</v>
      </c>
      <c r="D45" s="25">
        <f t="shared" si="0"/>
        <v>0</v>
      </c>
      <c r="E45" s="27">
        <v>0</v>
      </c>
      <c r="F45" s="27">
        <f t="shared" si="1"/>
        <v>0</v>
      </c>
      <c r="G45" s="27">
        <f t="shared" si="1"/>
        <v>0</v>
      </c>
    </row>
    <row r="46" spans="1:7" x14ac:dyDescent="0.25">
      <c r="A46" t="s">
        <v>66</v>
      </c>
      <c r="B46" s="24">
        <v>0</v>
      </c>
      <c r="C46" s="24">
        <f t="shared" si="0"/>
        <v>0</v>
      </c>
      <c r="D46" s="25">
        <f t="shared" si="0"/>
        <v>0</v>
      </c>
      <c r="E46" s="27">
        <v>0</v>
      </c>
      <c r="F46" s="27">
        <f t="shared" si="1"/>
        <v>0</v>
      </c>
      <c r="G46" s="27">
        <f t="shared" si="1"/>
        <v>0</v>
      </c>
    </row>
    <row r="47" spans="1:7" x14ac:dyDescent="0.25">
      <c r="A47" t="s">
        <v>67</v>
      </c>
      <c r="B47" s="24">
        <v>4735.456827</v>
      </c>
      <c r="C47" s="24">
        <f t="shared" si="0"/>
        <v>4877.5205318099997</v>
      </c>
      <c r="D47" s="25">
        <f t="shared" si="0"/>
        <v>5023.8461477642995</v>
      </c>
      <c r="E47" s="27">
        <v>2130.9555721499996</v>
      </c>
      <c r="F47" s="27">
        <f t="shared" si="1"/>
        <v>2194.8842393144996</v>
      </c>
      <c r="G47" s="27">
        <f t="shared" si="1"/>
        <v>2260.7307664939349</v>
      </c>
    </row>
    <row r="48" spans="1:7" x14ac:dyDescent="0.25">
      <c r="A48" t="s">
        <v>68</v>
      </c>
      <c r="B48" s="24">
        <v>4988.0513490000003</v>
      </c>
      <c r="C48" s="24">
        <f t="shared" si="0"/>
        <v>5137.6928894700004</v>
      </c>
      <c r="D48" s="25">
        <f t="shared" si="0"/>
        <v>5291.8236761541002</v>
      </c>
      <c r="E48" s="27">
        <v>2244.6231070499998</v>
      </c>
      <c r="F48" s="27">
        <f t="shared" si="1"/>
        <v>2311.9618002614998</v>
      </c>
      <c r="G48" s="27">
        <f t="shared" si="1"/>
        <v>2381.3206542693447</v>
      </c>
    </row>
    <row r="49" spans="1:7" x14ac:dyDescent="0.25">
      <c r="A49" t="s">
        <v>69</v>
      </c>
      <c r="B49" s="24">
        <v>5428.2737609999995</v>
      </c>
      <c r="C49" s="24">
        <f t="shared" si="0"/>
        <v>5591.1219738299997</v>
      </c>
      <c r="D49" s="25">
        <f t="shared" si="0"/>
        <v>5758.8556330449001</v>
      </c>
      <c r="E49" s="27">
        <v>1628.4821282999999</v>
      </c>
      <c r="F49" s="27">
        <f t="shared" si="1"/>
        <v>1677.3365921489999</v>
      </c>
      <c r="G49" s="27">
        <f t="shared" si="1"/>
        <v>1727.65668991347</v>
      </c>
    </row>
    <row r="50" spans="1:7" x14ac:dyDescent="0.25">
      <c r="A50" t="s">
        <v>70</v>
      </c>
      <c r="B50" s="24">
        <v>5875.7301720000005</v>
      </c>
      <c r="C50" s="24">
        <f t="shared" si="0"/>
        <v>6052.0020771600002</v>
      </c>
      <c r="D50" s="25">
        <f t="shared" si="0"/>
        <v>6233.5621394748005</v>
      </c>
      <c r="E50" s="27">
        <v>1762.7190516000003</v>
      </c>
      <c r="F50" s="27">
        <f t="shared" si="1"/>
        <v>1815.6006231480003</v>
      </c>
      <c r="G50" s="27">
        <f t="shared" si="1"/>
        <v>1870.0686418424405</v>
      </c>
    </row>
    <row r="51" spans="1:7" x14ac:dyDescent="0.25">
      <c r="A51" t="s">
        <v>71</v>
      </c>
      <c r="B51" s="24">
        <v>6561.3384450000003</v>
      </c>
      <c r="C51" s="24">
        <f t="shared" si="0"/>
        <v>6758.1785983500004</v>
      </c>
      <c r="D51" s="25">
        <f t="shared" si="0"/>
        <v>6960.9239563005003</v>
      </c>
      <c r="E51" s="27">
        <v>0</v>
      </c>
      <c r="F51" s="27">
        <f t="shared" si="1"/>
        <v>0</v>
      </c>
      <c r="G51" s="27">
        <f t="shared" si="1"/>
        <v>0</v>
      </c>
    </row>
    <row r="52" spans="1:7" x14ac:dyDescent="0.25">
      <c r="A52" t="s">
        <v>72</v>
      </c>
      <c r="B52" s="24">
        <v>4266.3617640000002</v>
      </c>
      <c r="C52" s="24">
        <f t="shared" si="0"/>
        <v>4394.3526169200004</v>
      </c>
      <c r="D52" s="25">
        <f t="shared" si="0"/>
        <v>4526.1831954276004</v>
      </c>
      <c r="E52" s="27">
        <v>1919.8627938</v>
      </c>
      <c r="F52" s="27">
        <f t="shared" si="1"/>
        <v>1977.458677614</v>
      </c>
      <c r="G52" s="27">
        <f t="shared" si="1"/>
        <v>2036.7824379424201</v>
      </c>
    </row>
    <row r="53" spans="1:7" x14ac:dyDescent="0.25">
      <c r="A53" t="s">
        <v>73</v>
      </c>
      <c r="B53" s="24">
        <v>4735.456827</v>
      </c>
      <c r="C53" s="24">
        <f t="shared" si="0"/>
        <v>4877.5205318099997</v>
      </c>
      <c r="D53" s="25">
        <f t="shared" si="0"/>
        <v>5023.8461477642995</v>
      </c>
      <c r="E53" s="27">
        <v>2130.9555721499996</v>
      </c>
      <c r="F53" s="27">
        <f t="shared" si="1"/>
        <v>2194.8842393144996</v>
      </c>
      <c r="G53" s="27">
        <f t="shared" si="1"/>
        <v>2260.7307664939349</v>
      </c>
    </row>
    <row r="54" spans="1:7" x14ac:dyDescent="0.25">
      <c r="A54" t="s">
        <v>74</v>
      </c>
      <c r="B54" s="24">
        <v>4988.0513490000003</v>
      </c>
      <c r="C54" s="24">
        <f t="shared" si="0"/>
        <v>5137.6928894700004</v>
      </c>
      <c r="D54" s="25">
        <f t="shared" si="0"/>
        <v>5291.8236761541002</v>
      </c>
      <c r="E54" s="27">
        <v>2244.6231070499998</v>
      </c>
      <c r="F54" s="27">
        <f t="shared" si="1"/>
        <v>2311.9618002614998</v>
      </c>
      <c r="G54" s="27">
        <f t="shared" si="1"/>
        <v>2381.3206542693447</v>
      </c>
    </row>
    <row r="55" spans="1:7" x14ac:dyDescent="0.25">
      <c r="A55" t="s">
        <v>75</v>
      </c>
      <c r="B55" s="24">
        <v>5478.7977330000003</v>
      </c>
      <c r="C55" s="24">
        <f t="shared" si="0"/>
        <v>5643.1616649900006</v>
      </c>
      <c r="D55" s="25">
        <f t="shared" si="0"/>
        <v>5812.4565149397013</v>
      </c>
      <c r="E55" s="27">
        <v>2465.4589798500001</v>
      </c>
      <c r="F55" s="27">
        <f t="shared" si="1"/>
        <v>2539.4227492455002</v>
      </c>
      <c r="G55" s="27">
        <f t="shared" si="1"/>
        <v>2615.6054317228654</v>
      </c>
    </row>
    <row r="56" spans="1:7" x14ac:dyDescent="0.25">
      <c r="A56" t="s">
        <v>76</v>
      </c>
      <c r="B56" s="24">
        <v>6157.1846759999999</v>
      </c>
      <c r="C56" s="24">
        <f t="shared" si="0"/>
        <v>6341.9002162799998</v>
      </c>
      <c r="D56" s="25">
        <f t="shared" si="0"/>
        <v>6532.1572227684001</v>
      </c>
      <c r="E56" s="27">
        <v>2770.7331042000001</v>
      </c>
      <c r="F56" s="27">
        <f t="shared" si="1"/>
        <v>2853.8550973260003</v>
      </c>
      <c r="G56" s="27">
        <f t="shared" si="1"/>
        <v>2939.4707502457804</v>
      </c>
    </row>
    <row r="57" spans="1:7" x14ac:dyDescent="0.25">
      <c r="A57" t="s">
        <v>77</v>
      </c>
      <c r="B57" s="24">
        <v>0</v>
      </c>
      <c r="C57" s="24">
        <f t="shared" si="0"/>
        <v>0</v>
      </c>
      <c r="D57" s="25">
        <f t="shared" si="0"/>
        <v>0</v>
      </c>
      <c r="E57" s="27">
        <v>0</v>
      </c>
      <c r="F57" s="27">
        <f t="shared" si="1"/>
        <v>0</v>
      </c>
      <c r="G57" s="27">
        <f t="shared" si="1"/>
        <v>0</v>
      </c>
    </row>
    <row r="58" spans="1:7" x14ac:dyDescent="0.25">
      <c r="A58" t="s">
        <v>78</v>
      </c>
      <c r="B58" s="24">
        <v>3826.1140140000002</v>
      </c>
      <c r="C58" s="24">
        <f t="shared" si="0"/>
        <v>3940.8974344200005</v>
      </c>
      <c r="D58" s="25">
        <f t="shared" si="0"/>
        <v>4059.1243574526006</v>
      </c>
      <c r="E58" s="27">
        <v>1721.7513063000001</v>
      </c>
      <c r="F58" s="27">
        <f t="shared" si="1"/>
        <v>1773.4038454890001</v>
      </c>
      <c r="G58" s="27">
        <f t="shared" si="1"/>
        <v>1826.6059608536702</v>
      </c>
    </row>
    <row r="59" spans="1:7" x14ac:dyDescent="0.25">
      <c r="A59" t="s">
        <v>79</v>
      </c>
      <c r="B59" s="24">
        <v>4244.6977740000002</v>
      </c>
      <c r="C59" s="24">
        <f t="shared" si="0"/>
        <v>4372.0387072200001</v>
      </c>
      <c r="D59" s="25">
        <f t="shared" si="0"/>
        <v>4503.1998684365999</v>
      </c>
      <c r="E59" s="27">
        <v>1910.1139983</v>
      </c>
      <c r="F59" s="27">
        <f t="shared" si="1"/>
        <v>1967.4174182490001</v>
      </c>
      <c r="G59" s="27">
        <f t="shared" si="1"/>
        <v>2026.4399407964702</v>
      </c>
    </row>
    <row r="60" spans="1:7" x14ac:dyDescent="0.25">
      <c r="A60" t="s">
        <v>80</v>
      </c>
      <c r="B60" s="24">
        <v>4836.4794330000004</v>
      </c>
      <c r="C60" s="24">
        <f t="shared" si="0"/>
        <v>4981.5738159900002</v>
      </c>
      <c r="D60" s="25">
        <f t="shared" si="0"/>
        <v>5131.0210304697002</v>
      </c>
      <c r="E60" s="27">
        <v>2176.4157448500005</v>
      </c>
      <c r="F60" s="27">
        <f t="shared" si="1"/>
        <v>2241.7082171955003</v>
      </c>
      <c r="G60" s="27">
        <f t="shared" si="1"/>
        <v>2308.9594637113655</v>
      </c>
    </row>
    <row r="61" spans="1:7" x14ac:dyDescent="0.25">
      <c r="A61" t="s">
        <v>81</v>
      </c>
      <c r="B61" s="24">
        <v>5356.111136999999</v>
      </c>
      <c r="C61" s="24">
        <f t="shared" si="0"/>
        <v>5516.794471109999</v>
      </c>
      <c r="D61" s="25">
        <f t="shared" si="0"/>
        <v>5682.2983052432992</v>
      </c>
      <c r="E61" s="27">
        <v>2410.25001165</v>
      </c>
      <c r="F61" s="27">
        <f t="shared" si="1"/>
        <v>2482.5575119995001</v>
      </c>
      <c r="G61" s="27">
        <f t="shared" si="1"/>
        <v>2557.0342373594854</v>
      </c>
    </row>
    <row r="62" spans="1:7" x14ac:dyDescent="0.25">
      <c r="A62" t="s">
        <v>82</v>
      </c>
      <c r="B62" s="24">
        <v>6027.2767500000009</v>
      </c>
      <c r="C62" s="24">
        <f t="shared" si="0"/>
        <v>6208.0950525000007</v>
      </c>
      <c r="D62" s="25">
        <f t="shared" si="0"/>
        <v>6394.3379040750006</v>
      </c>
      <c r="E62" s="27">
        <v>2712.2745375000004</v>
      </c>
      <c r="F62" s="27">
        <f t="shared" si="1"/>
        <v>2793.6427736250007</v>
      </c>
      <c r="G62" s="27">
        <f t="shared" si="1"/>
        <v>2877.4520568337507</v>
      </c>
    </row>
    <row r="63" spans="1:7" x14ac:dyDescent="0.25">
      <c r="A63" t="s">
        <v>83</v>
      </c>
      <c r="B63" s="24">
        <v>0</v>
      </c>
      <c r="C63" s="24">
        <f t="shared" si="0"/>
        <v>0</v>
      </c>
      <c r="D63" s="25">
        <f t="shared" si="0"/>
        <v>0</v>
      </c>
      <c r="E63" s="27">
        <v>0</v>
      </c>
      <c r="F63" s="27">
        <f t="shared" si="1"/>
        <v>0</v>
      </c>
      <c r="G63" s="27">
        <f t="shared" si="1"/>
        <v>0</v>
      </c>
    </row>
    <row r="64" spans="1:7" x14ac:dyDescent="0.25">
      <c r="A64" t="s">
        <v>84</v>
      </c>
      <c r="B64" s="24">
        <v>3696.2060879999999</v>
      </c>
      <c r="C64" s="24">
        <f t="shared" si="0"/>
        <v>3807.0922706400002</v>
      </c>
      <c r="D64" s="25">
        <f t="shared" si="0"/>
        <v>3921.3050387592002</v>
      </c>
      <c r="E64" s="27">
        <v>2217.7236527999999</v>
      </c>
      <c r="F64" s="27">
        <f t="shared" si="1"/>
        <v>2284.2553623839999</v>
      </c>
      <c r="G64" s="27">
        <f t="shared" si="1"/>
        <v>2352.7830232555198</v>
      </c>
    </row>
    <row r="65" spans="1:7" x14ac:dyDescent="0.25">
      <c r="A65" t="s">
        <v>85</v>
      </c>
      <c r="B65" s="24">
        <v>4093.1511960000003</v>
      </c>
      <c r="C65" s="24">
        <f t="shared" si="0"/>
        <v>4215.9457318800005</v>
      </c>
      <c r="D65" s="25">
        <f t="shared" si="0"/>
        <v>4342.4241038364007</v>
      </c>
      <c r="E65" s="27">
        <v>2455.8907175999998</v>
      </c>
      <c r="F65" s="27">
        <f t="shared" si="1"/>
        <v>2529.5674391279999</v>
      </c>
      <c r="G65" s="27">
        <f t="shared" si="1"/>
        <v>2605.4544623018401</v>
      </c>
    </row>
    <row r="66" spans="1:7" x14ac:dyDescent="0.25">
      <c r="A66" t="s">
        <v>86</v>
      </c>
      <c r="B66" s="24">
        <v>4389.035691</v>
      </c>
      <c r="C66" s="24">
        <f t="shared" si="0"/>
        <v>4520.7067617299999</v>
      </c>
      <c r="D66" s="25">
        <f t="shared" si="0"/>
        <v>4656.3279645819002</v>
      </c>
      <c r="E66" s="27">
        <v>2633.4214145999999</v>
      </c>
      <c r="F66" s="27">
        <f t="shared" si="1"/>
        <v>2712.4240570380002</v>
      </c>
      <c r="G66" s="27">
        <f t="shared" si="1"/>
        <v>2793.7967787491402</v>
      </c>
    </row>
    <row r="67" spans="1:7" x14ac:dyDescent="0.25">
      <c r="A67" t="s">
        <v>87</v>
      </c>
      <c r="B67" s="24">
        <v>4836.4794330000004</v>
      </c>
      <c r="C67" s="24">
        <f t="shared" si="0"/>
        <v>4981.5738159900002</v>
      </c>
      <c r="D67" s="25">
        <f t="shared" si="0"/>
        <v>5131.0210304697002</v>
      </c>
      <c r="E67" s="27">
        <v>2901.8876598000002</v>
      </c>
      <c r="F67" s="27">
        <f t="shared" si="1"/>
        <v>2988.9442895940001</v>
      </c>
      <c r="G67" s="27">
        <f t="shared" si="1"/>
        <v>3078.6126182818202</v>
      </c>
    </row>
    <row r="68" spans="1:7" x14ac:dyDescent="0.25">
      <c r="A68" t="s">
        <v>88</v>
      </c>
      <c r="B68" s="24">
        <v>5486.0190630000006</v>
      </c>
      <c r="C68" s="24">
        <f t="shared" si="0"/>
        <v>5650.5996348900007</v>
      </c>
      <c r="D68" s="25">
        <f t="shared" si="0"/>
        <v>5820.1176239367005</v>
      </c>
      <c r="E68" s="27">
        <v>3291.6114377999997</v>
      </c>
      <c r="F68" s="27">
        <f t="shared" si="1"/>
        <v>3390.3597809339999</v>
      </c>
      <c r="G68" s="27">
        <f t="shared" si="1"/>
        <v>3492.0705743620201</v>
      </c>
    </row>
    <row r="69" spans="1:7" x14ac:dyDescent="0.25">
      <c r="A69" t="s">
        <v>89</v>
      </c>
      <c r="B69" s="24">
        <v>0</v>
      </c>
      <c r="C69" s="24">
        <f t="shared" si="0"/>
        <v>0</v>
      </c>
      <c r="D69" s="25">
        <f t="shared" si="0"/>
        <v>0</v>
      </c>
      <c r="E69" s="27">
        <v>0</v>
      </c>
      <c r="F69" s="27">
        <f t="shared" si="1"/>
        <v>0</v>
      </c>
      <c r="G69" s="27">
        <f t="shared" si="1"/>
        <v>0</v>
      </c>
    </row>
    <row r="70" spans="1:7" x14ac:dyDescent="0.25">
      <c r="A70" t="s">
        <v>90</v>
      </c>
      <c r="B70" s="24">
        <v>3559.0895009999999</v>
      </c>
      <c r="C70" s="24">
        <f t="shared" si="0"/>
        <v>3665.86218603</v>
      </c>
      <c r="D70" s="25">
        <f t="shared" si="0"/>
        <v>3775.8380516109</v>
      </c>
      <c r="E70" s="27">
        <v>2135.4537006</v>
      </c>
      <c r="F70" s="27">
        <f t="shared" si="1"/>
        <v>2199.5173116179999</v>
      </c>
      <c r="G70" s="27">
        <f t="shared" si="1"/>
        <v>2265.5028309665399</v>
      </c>
    </row>
    <row r="71" spans="1:7" x14ac:dyDescent="0.25">
      <c r="A71" t="s">
        <v>91</v>
      </c>
      <c r="B71" s="24">
        <v>3948.8006100000002</v>
      </c>
      <c r="C71" s="24">
        <f t="shared" si="0"/>
        <v>4067.2646283000004</v>
      </c>
      <c r="D71" s="25">
        <f t="shared" si="0"/>
        <v>4189.2825671490009</v>
      </c>
      <c r="E71" s="27">
        <v>2369.280366</v>
      </c>
      <c r="F71" s="27">
        <f t="shared" si="1"/>
        <v>2440.3587769800001</v>
      </c>
      <c r="G71" s="27">
        <f t="shared" si="1"/>
        <v>2513.5695402894003</v>
      </c>
    </row>
    <row r="72" spans="1:7" x14ac:dyDescent="0.25">
      <c r="A72" t="s">
        <v>92</v>
      </c>
      <c r="B72" s="24">
        <v>4244.6977740000002</v>
      </c>
      <c r="C72" s="24">
        <f t="shared" si="0"/>
        <v>4372.0387072200001</v>
      </c>
      <c r="D72" s="25">
        <f t="shared" si="0"/>
        <v>4503.1998684365999</v>
      </c>
      <c r="E72" s="27">
        <v>2546.8186644000002</v>
      </c>
      <c r="F72" s="27">
        <f t="shared" si="1"/>
        <v>2623.2232243320004</v>
      </c>
      <c r="G72" s="27">
        <f t="shared" si="1"/>
        <v>2701.9199210619604</v>
      </c>
    </row>
    <row r="73" spans="1:7" x14ac:dyDescent="0.25">
      <c r="A73" t="s">
        <v>93</v>
      </c>
      <c r="B73" s="24">
        <v>4540.5949380000002</v>
      </c>
      <c r="C73" s="24">
        <f t="shared" si="0"/>
        <v>4676.8127861400008</v>
      </c>
      <c r="D73" s="25">
        <f t="shared" si="0"/>
        <v>4817.1171697242007</v>
      </c>
      <c r="E73" s="27">
        <v>2724.3569628000005</v>
      </c>
      <c r="F73" s="27">
        <f t="shared" si="1"/>
        <v>2806.0876716840007</v>
      </c>
      <c r="G73" s="27">
        <f t="shared" si="1"/>
        <v>2890.270301834521</v>
      </c>
    </row>
    <row r="74" spans="1:7" x14ac:dyDescent="0.25">
      <c r="A74" t="s">
        <v>94</v>
      </c>
      <c r="B74" s="24">
        <v>5103.5292840000002</v>
      </c>
      <c r="C74" s="24">
        <f t="shared" si="0"/>
        <v>5256.6351625200004</v>
      </c>
      <c r="D74" s="25">
        <f t="shared" si="0"/>
        <v>5414.3342173956007</v>
      </c>
      <c r="E74" s="27">
        <v>3062.1175704000002</v>
      </c>
      <c r="F74" s="27">
        <f t="shared" si="1"/>
        <v>3153.9810975120004</v>
      </c>
      <c r="G74" s="27">
        <f t="shared" si="1"/>
        <v>3248.6005304373602</v>
      </c>
    </row>
    <row r="75" spans="1:7" x14ac:dyDescent="0.25">
      <c r="A75" t="s">
        <v>95</v>
      </c>
      <c r="B75" s="24">
        <v>0</v>
      </c>
      <c r="C75" s="24">
        <f t="shared" si="0"/>
        <v>0</v>
      </c>
      <c r="D75" s="25">
        <f t="shared" si="0"/>
        <v>0</v>
      </c>
      <c r="E75" s="27">
        <v>0</v>
      </c>
      <c r="F75" s="27">
        <f t="shared" si="1"/>
        <v>0</v>
      </c>
      <c r="G75" s="27">
        <f t="shared" si="1"/>
        <v>0</v>
      </c>
    </row>
    <row r="76" spans="1:7" x14ac:dyDescent="0.25">
      <c r="A76" t="s">
        <v>96</v>
      </c>
      <c r="B76" s="24">
        <v>3147.7017329999999</v>
      </c>
      <c r="C76" s="24">
        <f t="shared" si="0"/>
        <v>3242.1327849899999</v>
      </c>
      <c r="D76" s="25">
        <f t="shared" si="0"/>
        <v>3339.3967685397001</v>
      </c>
      <c r="E76" s="27">
        <v>1888.6210398000001</v>
      </c>
      <c r="F76" s="27">
        <f t="shared" si="1"/>
        <v>1945.2796709940001</v>
      </c>
      <c r="G76" s="27">
        <f t="shared" si="1"/>
        <v>2003.6380611238201</v>
      </c>
    </row>
    <row r="77" spans="1:7" x14ac:dyDescent="0.25">
      <c r="A77" t="s">
        <v>97</v>
      </c>
      <c r="B77" s="24">
        <v>3486.901539</v>
      </c>
      <c r="C77" s="24">
        <f t="shared" si="0"/>
        <v>3591.5085851700001</v>
      </c>
      <c r="D77" s="25">
        <f t="shared" si="0"/>
        <v>3699.2538427251002</v>
      </c>
      <c r="E77" s="27">
        <v>2092.1409234000002</v>
      </c>
      <c r="F77" s="27">
        <f t="shared" si="1"/>
        <v>2154.9051511020002</v>
      </c>
      <c r="G77" s="27">
        <f t="shared" si="1"/>
        <v>2219.5523056350603</v>
      </c>
    </row>
    <row r="78" spans="1:7" x14ac:dyDescent="0.25">
      <c r="A78" t="s">
        <v>98</v>
      </c>
      <c r="B78" s="24">
        <v>3660.1247759999997</v>
      </c>
      <c r="C78" s="24">
        <f t="shared" si="0"/>
        <v>3769.9285192799998</v>
      </c>
      <c r="D78" s="25">
        <f t="shared" si="0"/>
        <v>3883.0263748583998</v>
      </c>
      <c r="E78" s="27">
        <v>2196.0748656000001</v>
      </c>
      <c r="F78" s="27">
        <f t="shared" si="1"/>
        <v>2261.9571115680001</v>
      </c>
      <c r="G78" s="27">
        <f t="shared" si="1"/>
        <v>2329.8158249150401</v>
      </c>
    </row>
    <row r="79" spans="1:7" x14ac:dyDescent="0.25">
      <c r="A79" t="s">
        <v>99</v>
      </c>
      <c r="B79" s="24">
        <v>4136.4411690000006</v>
      </c>
      <c r="C79" s="24">
        <f t="shared" si="0"/>
        <v>4260.5344040700011</v>
      </c>
      <c r="D79" s="25">
        <f t="shared" si="0"/>
        <v>4388.3504361921014</v>
      </c>
      <c r="E79" s="27">
        <v>2481.8647014000003</v>
      </c>
      <c r="F79" s="27">
        <f t="shared" si="1"/>
        <v>2556.3206424420005</v>
      </c>
      <c r="G79" s="27">
        <f t="shared" si="1"/>
        <v>2633.0102617152606</v>
      </c>
    </row>
    <row r="80" spans="1:7" x14ac:dyDescent="0.25">
      <c r="A80" t="s">
        <v>100</v>
      </c>
      <c r="B80" s="24">
        <v>4511.7349559999993</v>
      </c>
      <c r="C80" s="24">
        <f t="shared" si="0"/>
        <v>4647.0870046799992</v>
      </c>
      <c r="D80" s="25">
        <f t="shared" si="0"/>
        <v>4786.4996148203991</v>
      </c>
      <c r="E80" s="27">
        <v>2707.0409735999992</v>
      </c>
      <c r="F80" s="27">
        <f t="shared" si="1"/>
        <v>2788.2522028079993</v>
      </c>
      <c r="G80" s="27">
        <f t="shared" si="1"/>
        <v>2871.8997688922395</v>
      </c>
    </row>
    <row r="81" spans="1:7" x14ac:dyDescent="0.25">
      <c r="A81" t="s">
        <v>101</v>
      </c>
      <c r="B81" s="24">
        <v>0</v>
      </c>
      <c r="C81" s="24">
        <f t="shared" si="0"/>
        <v>0</v>
      </c>
      <c r="D81" s="25">
        <f t="shared" si="0"/>
        <v>0</v>
      </c>
      <c r="E81" s="27">
        <v>0</v>
      </c>
      <c r="F81" s="27">
        <f t="shared" si="1"/>
        <v>0</v>
      </c>
      <c r="G81" s="27">
        <f t="shared" si="1"/>
        <v>0</v>
      </c>
    </row>
    <row r="82" spans="1:7" x14ac:dyDescent="0.25">
      <c r="A82" t="s">
        <v>102</v>
      </c>
      <c r="B82" s="24">
        <v>2945.631183</v>
      </c>
      <c r="C82" s="24">
        <f t="shared" si="0"/>
        <v>3034.0001184900002</v>
      </c>
      <c r="D82" s="25">
        <f t="shared" si="0"/>
        <v>3125.0201220447002</v>
      </c>
      <c r="E82" s="27">
        <v>2106.1262958450002</v>
      </c>
      <c r="F82" s="27">
        <f t="shared" si="1"/>
        <v>2169.3100847203505</v>
      </c>
      <c r="G82" s="27">
        <f t="shared" si="1"/>
        <v>2234.389387261961</v>
      </c>
    </row>
    <row r="83" spans="1:7" x14ac:dyDescent="0.25">
      <c r="A83" t="s">
        <v>103</v>
      </c>
      <c r="B83" s="24">
        <v>3263.192337</v>
      </c>
      <c r="C83" s="24">
        <f t="shared" si="0"/>
        <v>3361.0881071100002</v>
      </c>
      <c r="D83" s="25">
        <f t="shared" si="0"/>
        <v>3461.9207503233001</v>
      </c>
      <c r="E83" s="27">
        <v>2333.1825209550002</v>
      </c>
      <c r="F83" s="27">
        <f t="shared" si="1"/>
        <v>2403.1779965836504</v>
      </c>
      <c r="G83" s="27">
        <f t="shared" si="1"/>
        <v>2475.2733364811602</v>
      </c>
    </row>
    <row r="84" spans="1:7" x14ac:dyDescent="0.25">
      <c r="A84" t="s">
        <v>104</v>
      </c>
      <c r="B84" s="24">
        <v>3407.5175850000001</v>
      </c>
      <c r="C84" s="24">
        <f t="shared" si="0"/>
        <v>3509.7431125500002</v>
      </c>
      <c r="D84" s="25">
        <f t="shared" si="0"/>
        <v>3615.0354059265005</v>
      </c>
      <c r="E84" s="27">
        <v>2436.3750732749995</v>
      </c>
      <c r="F84" s="27">
        <f t="shared" si="1"/>
        <v>2509.4663254732495</v>
      </c>
      <c r="G84" s="27">
        <f t="shared" si="1"/>
        <v>2584.750315237447</v>
      </c>
    </row>
    <row r="85" spans="1:7" x14ac:dyDescent="0.25">
      <c r="A85" t="s">
        <v>105</v>
      </c>
      <c r="B85" s="24">
        <v>3544.6468409999998</v>
      </c>
      <c r="C85" s="24">
        <f t="shared" si="0"/>
        <v>3650.9862462299998</v>
      </c>
      <c r="D85" s="25">
        <f t="shared" si="0"/>
        <v>3760.5158336168997</v>
      </c>
      <c r="E85" s="27">
        <v>2534.4224913149997</v>
      </c>
      <c r="F85" s="27">
        <f t="shared" si="1"/>
        <v>2610.4551660544498</v>
      </c>
      <c r="G85" s="27">
        <f t="shared" si="1"/>
        <v>2688.7688210360834</v>
      </c>
    </row>
    <row r="86" spans="1:7" x14ac:dyDescent="0.25">
      <c r="A86" t="s">
        <v>106</v>
      </c>
      <c r="B86" s="24">
        <v>3696.2060879999999</v>
      </c>
      <c r="C86" s="24">
        <f t="shared" si="0"/>
        <v>3807.0922706400002</v>
      </c>
      <c r="D86" s="25">
        <f t="shared" si="0"/>
        <v>3921.3050387592002</v>
      </c>
      <c r="E86" s="27">
        <v>2642.7873529199996</v>
      </c>
      <c r="F86" s="27">
        <f t="shared" si="1"/>
        <v>2722.0709735075998</v>
      </c>
      <c r="G86" s="27">
        <f t="shared" si="1"/>
        <v>2803.733102712828</v>
      </c>
    </row>
    <row r="87" spans="1:7" x14ac:dyDescent="0.25">
      <c r="A87" t="s">
        <v>107</v>
      </c>
      <c r="B87" s="24">
        <v>3790.032702</v>
      </c>
      <c r="C87" s="24">
        <f t="shared" si="0"/>
        <v>3903.7336830600002</v>
      </c>
      <c r="D87" s="25">
        <f t="shared" si="0"/>
        <v>4020.8456935518002</v>
      </c>
      <c r="E87" s="27">
        <v>2709.8733819299996</v>
      </c>
      <c r="F87" s="27">
        <f t="shared" si="1"/>
        <v>2791.1695833878998</v>
      </c>
      <c r="G87" s="27">
        <f t="shared" si="1"/>
        <v>2874.9046708895371</v>
      </c>
    </row>
    <row r="88" spans="1:7" x14ac:dyDescent="0.25">
      <c r="A88" t="s">
        <v>108</v>
      </c>
      <c r="B88" s="24">
        <v>2757.990624</v>
      </c>
      <c r="C88" s="24">
        <f t="shared" si="0"/>
        <v>2840.73034272</v>
      </c>
      <c r="D88" s="25">
        <f t="shared" si="0"/>
        <v>2925.9522530016002</v>
      </c>
      <c r="E88" s="27">
        <v>1971.96329616</v>
      </c>
      <c r="F88" s="27">
        <f t="shared" si="1"/>
        <v>2031.1221950448</v>
      </c>
      <c r="G88" s="27">
        <f t="shared" si="1"/>
        <v>2092.0558608961442</v>
      </c>
    </row>
    <row r="89" spans="1:7" x14ac:dyDescent="0.25">
      <c r="A89" t="s">
        <v>109</v>
      </c>
      <c r="B89" s="24">
        <v>3053.8877880000005</v>
      </c>
      <c r="C89" s="24">
        <f t="shared" si="0"/>
        <v>3145.5044216400006</v>
      </c>
      <c r="D89" s="25">
        <f t="shared" si="0"/>
        <v>3239.8695542892006</v>
      </c>
      <c r="E89" s="27">
        <v>2183.52976842</v>
      </c>
      <c r="F89" s="27">
        <f t="shared" si="1"/>
        <v>2249.0356614726002</v>
      </c>
      <c r="G89" s="27">
        <f t="shared" si="1"/>
        <v>2316.5067313167783</v>
      </c>
    </row>
    <row r="90" spans="1:7" x14ac:dyDescent="0.25">
      <c r="A90" t="s">
        <v>110</v>
      </c>
      <c r="B90" s="24">
        <v>3248.7496770000002</v>
      </c>
      <c r="C90" s="24">
        <f t="shared" si="0"/>
        <v>3346.2121673100005</v>
      </c>
      <c r="D90" s="25">
        <f t="shared" si="0"/>
        <v>3446.5985323293007</v>
      </c>
      <c r="E90" s="27">
        <v>2322.8560190549997</v>
      </c>
      <c r="F90" s="27">
        <f t="shared" si="1"/>
        <v>2392.5416996266499</v>
      </c>
      <c r="G90" s="27">
        <f t="shared" si="1"/>
        <v>2464.3179506154493</v>
      </c>
    </row>
    <row r="91" spans="1:7" x14ac:dyDescent="0.25">
      <c r="A91" t="s">
        <v>111</v>
      </c>
      <c r="B91" s="24">
        <v>3393.0875940000005</v>
      </c>
      <c r="C91" s="24">
        <f t="shared" si="0"/>
        <v>3494.8802218200008</v>
      </c>
      <c r="D91" s="25">
        <f t="shared" si="0"/>
        <v>3599.7266284746011</v>
      </c>
      <c r="E91" s="27">
        <v>2426.0576297100001</v>
      </c>
      <c r="F91" s="27">
        <f t="shared" si="1"/>
        <v>2498.8393586013003</v>
      </c>
      <c r="G91" s="27">
        <f t="shared" si="1"/>
        <v>2573.8045393593393</v>
      </c>
    </row>
    <row r="92" spans="1:7" x14ac:dyDescent="0.25">
      <c r="A92" t="s">
        <v>112</v>
      </c>
      <c r="B92" s="24">
        <v>3508.5781979999997</v>
      </c>
      <c r="C92" s="24">
        <f t="shared" si="0"/>
        <v>3613.8355439399998</v>
      </c>
      <c r="D92" s="25">
        <f t="shared" si="0"/>
        <v>3722.2506102581997</v>
      </c>
      <c r="E92" s="27">
        <v>2508.6334115699997</v>
      </c>
      <c r="F92" s="27">
        <f t="shared" si="1"/>
        <v>2583.8924139170999</v>
      </c>
      <c r="G92" s="27">
        <f t="shared" si="1"/>
        <v>2661.409186334613</v>
      </c>
    </row>
    <row r="93" spans="1:7" x14ac:dyDescent="0.25">
      <c r="A93" t="s">
        <v>113</v>
      </c>
      <c r="B93" s="24">
        <v>3609.5881350000004</v>
      </c>
      <c r="C93" s="24">
        <f t="shared" ref="C93:D135" si="2">B93*1.03</f>
        <v>3717.8757790500003</v>
      </c>
      <c r="D93" s="25">
        <f t="shared" si="2"/>
        <v>3829.4120524215004</v>
      </c>
      <c r="E93" s="27">
        <v>2580.8555165250004</v>
      </c>
      <c r="F93" s="27">
        <f t="shared" ref="F93:G135" si="3">E93*1.03</f>
        <v>2658.2811820207507</v>
      </c>
      <c r="G93" s="27">
        <f t="shared" si="3"/>
        <v>2738.0296174813734</v>
      </c>
    </row>
    <row r="94" spans="1:7" x14ac:dyDescent="0.25">
      <c r="A94" t="s">
        <v>114</v>
      </c>
      <c r="B94" s="24">
        <v>2707.4793209999998</v>
      </c>
      <c r="C94" s="24">
        <f t="shared" si="2"/>
        <v>2788.7037006299997</v>
      </c>
      <c r="D94" s="25">
        <f t="shared" si="2"/>
        <v>2872.3648116488998</v>
      </c>
      <c r="E94" s="27">
        <v>1935.847714515</v>
      </c>
      <c r="F94" s="27">
        <f t="shared" si="3"/>
        <v>1993.9231459504501</v>
      </c>
      <c r="G94" s="27">
        <f t="shared" si="3"/>
        <v>2053.7408403289637</v>
      </c>
    </row>
    <row r="95" spans="1:7" x14ac:dyDescent="0.25">
      <c r="A95" t="s">
        <v>115</v>
      </c>
      <c r="B95" s="24">
        <v>2996.1551549999995</v>
      </c>
      <c r="C95" s="24">
        <f t="shared" si="2"/>
        <v>3086.0398096499994</v>
      </c>
      <c r="D95" s="25">
        <f t="shared" si="2"/>
        <v>3178.6210039394996</v>
      </c>
      <c r="E95" s="27">
        <v>2142.2509358249995</v>
      </c>
      <c r="F95" s="27">
        <f t="shared" si="3"/>
        <v>2206.5184638997493</v>
      </c>
      <c r="G95" s="27">
        <f t="shared" si="3"/>
        <v>2272.7140178167419</v>
      </c>
    </row>
    <row r="96" spans="1:7" x14ac:dyDescent="0.25">
      <c r="A96" t="s">
        <v>116</v>
      </c>
      <c r="B96" s="24">
        <v>3140.4930720000002</v>
      </c>
      <c r="C96" s="24">
        <f t="shared" si="2"/>
        <v>3234.7078641600001</v>
      </c>
      <c r="D96" s="25">
        <f t="shared" si="2"/>
        <v>3331.7491000848004</v>
      </c>
      <c r="E96" s="27">
        <v>2245.4525464799999</v>
      </c>
      <c r="F96" s="27">
        <f t="shared" si="3"/>
        <v>2312.8161228743998</v>
      </c>
      <c r="G96" s="27">
        <f t="shared" si="3"/>
        <v>2382.200606560632</v>
      </c>
    </row>
    <row r="97" spans="1:7" x14ac:dyDescent="0.25">
      <c r="A97" t="s">
        <v>117</v>
      </c>
      <c r="B97" s="24">
        <v>3284.8436580000002</v>
      </c>
      <c r="C97" s="24">
        <f t="shared" si="2"/>
        <v>3383.3889677400002</v>
      </c>
      <c r="D97" s="25">
        <f t="shared" si="2"/>
        <v>3484.8906367722002</v>
      </c>
      <c r="E97" s="27">
        <v>2348.6632154700001</v>
      </c>
      <c r="F97" s="27">
        <f t="shared" si="3"/>
        <v>2419.1231119341001</v>
      </c>
      <c r="G97" s="27">
        <f t="shared" si="3"/>
        <v>2491.6968052921229</v>
      </c>
    </row>
    <row r="98" spans="1:7" x14ac:dyDescent="0.25">
      <c r="A98" t="s">
        <v>118</v>
      </c>
      <c r="B98" s="24">
        <v>3378.6576029999997</v>
      </c>
      <c r="C98" s="24">
        <f t="shared" si="2"/>
        <v>3480.0173310899995</v>
      </c>
      <c r="D98" s="25">
        <f t="shared" si="2"/>
        <v>3584.4178510226998</v>
      </c>
      <c r="E98" s="27">
        <v>2415.7401861449994</v>
      </c>
      <c r="F98" s="27">
        <f t="shared" si="3"/>
        <v>2488.2123917293493</v>
      </c>
      <c r="G98" s="27">
        <f t="shared" si="3"/>
        <v>2562.8587634812297</v>
      </c>
    </row>
    <row r="99" spans="1:7" x14ac:dyDescent="0.25">
      <c r="A99" t="s">
        <v>119</v>
      </c>
      <c r="B99" s="24">
        <v>3479.6802090000001</v>
      </c>
      <c r="C99" s="24">
        <f t="shared" si="2"/>
        <v>3584.0706152700004</v>
      </c>
      <c r="D99" s="25">
        <f t="shared" si="2"/>
        <v>3691.5927337281005</v>
      </c>
      <c r="E99" s="27">
        <v>2487.9713494350003</v>
      </c>
      <c r="F99" s="27">
        <f t="shared" si="3"/>
        <v>2562.6104899180505</v>
      </c>
      <c r="G99" s="27">
        <f t="shared" si="3"/>
        <v>2639.488804615592</v>
      </c>
    </row>
    <row r="100" spans="1:7" x14ac:dyDescent="0.25">
      <c r="A100" t="s">
        <v>120</v>
      </c>
      <c r="B100" s="24">
        <v>2592.0013859999999</v>
      </c>
      <c r="C100" s="24">
        <f t="shared" si="2"/>
        <v>2669.7614275800001</v>
      </c>
      <c r="D100" s="25">
        <f t="shared" si="2"/>
        <v>2749.8542704074002</v>
      </c>
      <c r="E100" s="27">
        <v>1853.2809909899997</v>
      </c>
      <c r="F100" s="27">
        <f t="shared" si="3"/>
        <v>1908.8794207196997</v>
      </c>
      <c r="G100" s="27">
        <f t="shared" si="3"/>
        <v>1966.1458033412907</v>
      </c>
    </row>
    <row r="101" spans="1:7" x14ac:dyDescent="0.25">
      <c r="A101" t="s">
        <v>121</v>
      </c>
      <c r="B101" s="24">
        <v>2866.2472290000001</v>
      </c>
      <c r="C101" s="24">
        <f t="shared" si="2"/>
        <v>2952.2346458700003</v>
      </c>
      <c r="D101" s="25">
        <f t="shared" si="2"/>
        <v>3040.8016852461005</v>
      </c>
      <c r="E101" s="27">
        <v>2049.3667687349998</v>
      </c>
      <c r="F101" s="27">
        <f t="shared" si="3"/>
        <v>2110.84777179705</v>
      </c>
      <c r="G101" s="27">
        <f t="shared" si="3"/>
        <v>2174.1732049509615</v>
      </c>
    </row>
    <row r="102" spans="1:7" x14ac:dyDescent="0.25">
      <c r="A102" t="s">
        <v>122</v>
      </c>
      <c r="B102" s="24">
        <v>3010.5978150000001</v>
      </c>
      <c r="C102" s="24">
        <f t="shared" si="2"/>
        <v>3100.91574945</v>
      </c>
      <c r="D102" s="25">
        <f t="shared" si="2"/>
        <v>3193.9432219334999</v>
      </c>
      <c r="E102" s="27">
        <v>2152.5774377249995</v>
      </c>
      <c r="F102" s="27">
        <f t="shared" si="3"/>
        <v>2217.1547608567494</v>
      </c>
      <c r="G102" s="27">
        <f t="shared" si="3"/>
        <v>2283.669403682452</v>
      </c>
    </row>
    <row r="103" spans="1:7" x14ac:dyDescent="0.25">
      <c r="A103" t="s">
        <v>123</v>
      </c>
      <c r="B103" s="24">
        <v>3147.7017329999999</v>
      </c>
      <c r="C103" s="24">
        <f t="shared" si="2"/>
        <v>3242.1327849899999</v>
      </c>
      <c r="D103" s="25">
        <f t="shared" si="2"/>
        <v>3339.3967685397001</v>
      </c>
      <c r="E103" s="27">
        <v>2250.6067390950002</v>
      </c>
      <c r="F103" s="27">
        <f t="shared" si="3"/>
        <v>2318.1249412678503</v>
      </c>
      <c r="G103" s="27">
        <f t="shared" si="3"/>
        <v>2387.6686895058861</v>
      </c>
    </row>
    <row r="104" spans="1:7" x14ac:dyDescent="0.25">
      <c r="A104" t="s">
        <v>124</v>
      </c>
      <c r="B104" s="24">
        <v>3255.9710070000006</v>
      </c>
      <c r="C104" s="24">
        <f t="shared" si="2"/>
        <v>3353.6501372100006</v>
      </c>
      <c r="D104" s="25">
        <f t="shared" si="2"/>
        <v>3454.2596413263009</v>
      </c>
      <c r="E104" s="27">
        <v>2328.0192700050002</v>
      </c>
      <c r="F104" s="27">
        <f t="shared" si="3"/>
        <v>2397.8598481051504</v>
      </c>
      <c r="G104" s="27">
        <f t="shared" si="3"/>
        <v>2469.7956435483052</v>
      </c>
    </row>
    <row r="105" spans="1:7" x14ac:dyDescent="0.25">
      <c r="A105" t="s">
        <v>125</v>
      </c>
      <c r="B105" s="24">
        <v>3328.1336309999997</v>
      </c>
      <c r="C105" s="24">
        <f t="shared" si="2"/>
        <v>3427.9776399299999</v>
      </c>
      <c r="D105" s="25">
        <f t="shared" si="2"/>
        <v>3530.8169691278999</v>
      </c>
      <c r="E105" s="27">
        <v>2379.6155461650001</v>
      </c>
      <c r="F105" s="27">
        <f t="shared" si="3"/>
        <v>2451.0040125499499</v>
      </c>
      <c r="G105" s="27">
        <f t="shared" si="3"/>
        <v>2524.5341329264484</v>
      </c>
    </row>
    <row r="106" spans="1:7" x14ac:dyDescent="0.25">
      <c r="A106" t="s">
        <v>126</v>
      </c>
      <c r="B106" s="24">
        <v>2462.0934600000001</v>
      </c>
      <c r="C106" s="24">
        <f t="shared" si="2"/>
        <v>2535.9562638000002</v>
      </c>
      <c r="D106" s="25">
        <f t="shared" si="2"/>
        <v>2612.0349517140003</v>
      </c>
      <c r="E106" s="27">
        <v>1760.3968239000001</v>
      </c>
      <c r="F106" s="27">
        <f t="shared" si="3"/>
        <v>1813.2087286170001</v>
      </c>
      <c r="G106" s="27">
        <f t="shared" si="3"/>
        <v>1867.6049904755102</v>
      </c>
    </row>
    <row r="107" spans="1:7" x14ac:dyDescent="0.25">
      <c r="A107" t="s">
        <v>127</v>
      </c>
      <c r="B107" s="24">
        <v>2729.1433109999998</v>
      </c>
      <c r="C107" s="24">
        <f t="shared" si="2"/>
        <v>2811.01761033</v>
      </c>
      <c r="D107" s="25">
        <f t="shared" si="2"/>
        <v>2895.3481386399003</v>
      </c>
      <c r="E107" s="27">
        <v>1951.3374673649998</v>
      </c>
      <c r="F107" s="27">
        <f t="shared" si="3"/>
        <v>2009.8775913859499</v>
      </c>
      <c r="G107" s="27">
        <f t="shared" si="3"/>
        <v>2070.1739191275283</v>
      </c>
    </row>
    <row r="108" spans="1:7" x14ac:dyDescent="0.25">
      <c r="A108" t="s">
        <v>128</v>
      </c>
      <c r="B108" s="24">
        <v>2909.5498710000006</v>
      </c>
      <c r="C108" s="24">
        <f t="shared" si="2"/>
        <v>2996.8363671300008</v>
      </c>
      <c r="D108" s="25">
        <f t="shared" si="2"/>
        <v>3086.7414581439007</v>
      </c>
      <c r="E108" s="27">
        <v>2080.3281577650005</v>
      </c>
      <c r="F108" s="27">
        <f t="shared" si="3"/>
        <v>2142.7380024979507</v>
      </c>
      <c r="G108" s="27">
        <f t="shared" si="3"/>
        <v>2207.0201425728892</v>
      </c>
    </row>
    <row r="109" spans="1:7" x14ac:dyDescent="0.25">
      <c r="A109" t="s">
        <v>129</v>
      </c>
      <c r="B109" s="24">
        <v>3010.5978150000001</v>
      </c>
      <c r="C109" s="24">
        <f t="shared" si="2"/>
        <v>3100.91574945</v>
      </c>
      <c r="D109" s="25">
        <f t="shared" si="2"/>
        <v>3193.9432219334999</v>
      </c>
      <c r="E109" s="27">
        <v>2152.5774377249995</v>
      </c>
      <c r="F109" s="27">
        <f t="shared" si="3"/>
        <v>2217.1547608567494</v>
      </c>
      <c r="G109" s="27">
        <f t="shared" si="3"/>
        <v>2283.669403682452</v>
      </c>
    </row>
    <row r="110" spans="1:7" x14ac:dyDescent="0.25">
      <c r="A110" t="s">
        <v>130</v>
      </c>
      <c r="B110" s="24">
        <v>3111.6330899999998</v>
      </c>
      <c r="C110" s="24">
        <f t="shared" si="2"/>
        <v>3204.9820826999999</v>
      </c>
      <c r="D110" s="25">
        <f t="shared" si="2"/>
        <v>3301.1315451810001</v>
      </c>
      <c r="E110" s="27">
        <v>2224.8176593499998</v>
      </c>
      <c r="F110" s="27">
        <f t="shared" si="3"/>
        <v>2291.5621891305</v>
      </c>
      <c r="G110" s="27">
        <f t="shared" si="3"/>
        <v>2360.3090548044152</v>
      </c>
    </row>
    <row r="111" spans="1:7" x14ac:dyDescent="0.25">
      <c r="A111" t="s">
        <v>131</v>
      </c>
      <c r="B111" s="24">
        <v>3176.574384</v>
      </c>
      <c r="C111" s="24">
        <f t="shared" si="2"/>
        <v>3271.87161552</v>
      </c>
      <c r="D111" s="25">
        <f t="shared" si="2"/>
        <v>3370.0277639855999</v>
      </c>
      <c r="E111" s="27">
        <v>2271.2506845599996</v>
      </c>
      <c r="F111" s="27">
        <f t="shared" si="3"/>
        <v>2339.3882050967995</v>
      </c>
      <c r="G111" s="27">
        <f t="shared" si="3"/>
        <v>2409.5698512497038</v>
      </c>
    </row>
    <row r="112" spans="1:7" x14ac:dyDescent="0.25">
      <c r="A112" t="s">
        <v>132</v>
      </c>
      <c r="B112" s="24">
        <v>2426.0121479999998</v>
      </c>
      <c r="C112" s="24">
        <f t="shared" si="2"/>
        <v>2498.7925124399999</v>
      </c>
      <c r="D112" s="25">
        <f t="shared" si="2"/>
        <v>2573.7562878131998</v>
      </c>
      <c r="E112" s="27">
        <v>1734.5986858199999</v>
      </c>
      <c r="F112" s="27">
        <f t="shared" si="3"/>
        <v>1786.6366463945999</v>
      </c>
      <c r="G112" s="27">
        <f t="shared" si="3"/>
        <v>1840.235745786438</v>
      </c>
    </row>
    <row r="113" spans="1:7" x14ac:dyDescent="0.25">
      <c r="A113" t="s">
        <v>133</v>
      </c>
      <c r="B113" s="24">
        <v>2685.828</v>
      </c>
      <c r="C113" s="24">
        <f t="shared" si="2"/>
        <v>2766.4028400000002</v>
      </c>
      <c r="D113" s="25">
        <f t="shared" si="2"/>
        <v>2849.3949252000002</v>
      </c>
      <c r="E113" s="27">
        <v>1920.3670199999997</v>
      </c>
      <c r="F113" s="27">
        <f t="shared" si="3"/>
        <v>1977.9780305999998</v>
      </c>
      <c r="G113" s="27">
        <f t="shared" si="3"/>
        <v>2037.3173715179998</v>
      </c>
    </row>
    <row r="114" spans="1:7" x14ac:dyDescent="0.25">
      <c r="A114" t="s">
        <v>134</v>
      </c>
      <c r="B114" s="24">
        <v>2757.990624</v>
      </c>
      <c r="C114" s="24">
        <f t="shared" si="2"/>
        <v>2840.73034272</v>
      </c>
      <c r="D114" s="25">
        <f t="shared" si="2"/>
        <v>2925.9522530016002</v>
      </c>
      <c r="E114" s="27">
        <v>1971.96329616</v>
      </c>
      <c r="F114" s="27">
        <f t="shared" si="3"/>
        <v>2031.1221950448</v>
      </c>
      <c r="G114" s="27">
        <f t="shared" si="3"/>
        <v>2092.0558608961442</v>
      </c>
    </row>
    <row r="115" spans="1:7" x14ac:dyDescent="0.25">
      <c r="A115" t="s">
        <v>135</v>
      </c>
      <c r="B115" s="24">
        <v>2873.4685590000004</v>
      </c>
      <c r="C115" s="24">
        <f t="shared" si="2"/>
        <v>2959.6726157700004</v>
      </c>
      <c r="D115" s="25">
        <f t="shared" si="2"/>
        <v>3048.4627942431007</v>
      </c>
      <c r="E115" s="27">
        <v>2054.5300196850003</v>
      </c>
      <c r="F115" s="27">
        <f t="shared" si="3"/>
        <v>2116.1659202755504</v>
      </c>
      <c r="G115" s="27">
        <f t="shared" si="3"/>
        <v>2179.6508978838169</v>
      </c>
    </row>
    <row r="116" spans="1:7" x14ac:dyDescent="0.25">
      <c r="A116" t="s">
        <v>136</v>
      </c>
      <c r="B116" s="24">
        <v>2967.2825039999998</v>
      </c>
      <c r="C116" s="24">
        <f t="shared" si="2"/>
        <v>3056.3009791199997</v>
      </c>
      <c r="D116" s="25">
        <f t="shared" si="2"/>
        <v>3147.9900084935998</v>
      </c>
      <c r="E116" s="27">
        <v>2121.6069903599996</v>
      </c>
      <c r="F116" s="27">
        <f t="shared" si="3"/>
        <v>2185.2552000707997</v>
      </c>
      <c r="G116" s="27">
        <f t="shared" si="3"/>
        <v>2250.8128560729238</v>
      </c>
    </row>
    <row r="117" spans="1:7" x14ac:dyDescent="0.25">
      <c r="A117" t="s">
        <v>137</v>
      </c>
      <c r="B117" s="24">
        <v>3046.6664580000001</v>
      </c>
      <c r="C117" s="24">
        <f t="shared" si="2"/>
        <v>3138.06645174</v>
      </c>
      <c r="D117" s="25">
        <f t="shared" si="2"/>
        <v>3232.2084452921999</v>
      </c>
      <c r="E117" s="27">
        <v>2178.36651747</v>
      </c>
      <c r="F117" s="27">
        <f t="shared" si="3"/>
        <v>2243.7175129941002</v>
      </c>
      <c r="G117" s="27">
        <f t="shared" si="3"/>
        <v>2311.0290383839233</v>
      </c>
    </row>
    <row r="118" spans="1:7" x14ac:dyDescent="0.25">
      <c r="A118" t="s">
        <v>138</v>
      </c>
      <c r="B118" s="24">
        <v>2317.7555429999998</v>
      </c>
      <c r="C118" s="24">
        <f t="shared" si="2"/>
        <v>2387.2882092899999</v>
      </c>
      <c r="D118" s="25">
        <f t="shared" si="2"/>
        <v>2458.9068555686999</v>
      </c>
      <c r="E118" s="27">
        <v>1657.1952132449999</v>
      </c>
      <c r="F118" s="27">
        <f t="shared" si="3"/>
        <v>1706.91106964235</v>
      </c>
      <c r="G118" s="27">
        <f t="shared" si="3"/>
        <v>1758.1184017316205</v>
      </c>
    </row>
    <row r="119" spans="1:7" x14ac:dyDescent="0.25">
      <c r="A119" t="s">
        <v>139</v>
      </c>
      <c r="B119" s="24">
        <v>2563.1287350000002</v>
      </c>
      <c r="C119" s="24">
        <f t="shared" si="2"/>
        <v>2640.0225970500005</v>
      </c>
      <c r="D119" s="25">
        <f t="shared" si="2"/>
        <v>2719.2232749615005</v>
      </c>
      <c r="E119" s="27">
        <v>1832.6370455250001</v>
      </c>
      <c r="F119" s="27">
        <f t="shared" si="3"/>
        <v>1887.6161568907501</v>
      </c>
      <c r="G119" s="27">
        <f t="shared" si="3"/>
        <v>1944.2446415974725</v>
      </c>
    </row>
    <row r="120" spans="1:7" x14ac:dyDescent="0.25">
      <c r="A120" t="s">
        <v>140</v>
      </c>
      <c r="B120" s="24">
        <v>2656.968018</v>
      </c>
      <c r="C120" s="24">
        <f t="shared" si="2"/>
        <v>2736.67705854</v>
      </c>
      <c r="D120" s="25">
        <f t="shared" si="2"/>
        <v>2818.7773702961999</v>
      </c>
      <c r="E120" s="27">
        <v>1899.7321328699998</v>
      </c>
      <c r="F120" s="27">
        <f t="shared" si="3"/>
        <v>1956.7240968560998</v>
      </c>
      <c r="G120" s="27">
        <f t="shared" si="3"/>
        <v>2015.4258197617828</v>
      </c>
    </row>
    <row r="121" spans="1:7" x14ac:dyDescent="0.25">
      <c r="A121" t="s">
        <v>141</v>
      </c>
      <c r="B121" s="24">
        <v>2772.4459529999999</v>
      </c>
      <c r="C121" s="24">
        <f t="shared" si="2"/>
        <v>2855.61933159</v>
      </c>
      <c r="D121" s="25">
        <f t="shared" si="2"/>
        <v>2941.2879115377</v>
      </c>
      <c r="E121" s="27">
        <v>1982.2988563949998</v>
      </c>
      <c r="F121" s="27">
        <f t="shared" si="3"/>
        <v>2041.7678220868499</v>
      </c>
      <c r="G121" s="27">
        <f t="shared" si="3"/>
        <v>2103.0208567494556</v>
      </c>
    </row>
    <row r="122" spans="1:7" x14ac:dyDescent="0.25">
      <c r="A122" t="s">
        <v>142</v>
      </c>
      <c r="B122" s="24">
        <v>2851.8299070000003</v>
      </c>
      <c r="C122" s="24">
        <f t="shared" si="2"/>
        <v>2937.3848042100003</v>
      </c>
      <c r="D122" s="25">
        <f t="shared" si="2"/>
        <v>3025.5063483363006</v>
      </c>
      <c r="E122" s="27">
        <v>2039.0583835050002</v>
      </c>
      <c r="F122" s="27">
        <f t="shared" si="3"/>
        <v>2100.2301350101502</v>
      </c>
      <c r="G122" s="27">
        <f t="shared" si="3"/>
        <v>2163.2370390604547</v>
      </c>
    </row>
    <row r="123" spans="1:7" x14ac:dyDescent="0.25">
      <c r="A123" t="s">
        <v>143</v>
      </c>
      <c r="B123" s="24">
        <v>2916.7585320000003</v>
      </c>
      <c r="C123" s="24">
        <f t="shared" si="2"/>
        <v>3004.2612879600006</v>
      </c>
      <c r="D123" s="25">
        <f t="shared" si="2"/>
        <v>3094.3891265988009</v>
      </c>
      <c r="E123" s="27">
        <v>2085.4823503799998</v>
      </c>
      <c r="F123" s="27">
        <f t="shared" si="3"/>
        <v>2148.0468208913999</v>
      </c>
      <c r="G123" s="27">
        <f t="shared" si="3"/>
        <v>2212.4882255181419</v>
      </c>
    </row>
    <row r="124" spans="1:7" x14ac:dyDescent="0.25">
      <c r="A124" t="s">
        <v>144</v>
      </c>
      <c r="B124" s="24">
        <v>2238.3715890000003</v>
      </c>
      <c r="C124" s="24">
        <f t="shared" si="2"/>
        <v>2305.5227366700005</v>
      </c>
      <c r="D124" s="25">
        <f t="shared" si="2"/>
        <v>2374.6884187701007</v>
      </c>
      <c r="E124" s="27">
        <v>1600.435686135</v>
      </c>
      <c r="F124" s="27">
        <f t="shared" si="3"/>
        <v>1648.4487567190499</v>
      </c>
      <c r="G124" s="27">
        <f t="shared" si="3"/>
        <v>1697.9022194206216</v>
      </c>
    </row>
    <row r="125" spans="1:7" x14ac:dyDescent="0.25">
      <c r="A125" t="s">
        <v>145</v>
      </c>
      <c r="B125" s="24">
        <v>2476.523451</v>
      </c>
      <c r="C125" s="24">
        <f t="shared" si="2"/>
        <v>2550.8191545300001</v>
      </c>
      <c r="D125" s="25">
        <f t="shared" si="2"/>
        <v>2627.3437291659002</v>
      </c>
      <c r="E125" s="27">
        <v>1770.7142674650001</v>
      </c>
      <c r="F125" s="27">
        <f t="shared" si="3"/>
        <v>1823.8356954889503</v>
      </c>
      <c r="G125" s="27">
        <f t="shared" si="3"/>
        <v>1878.5507663536189</v>
      </c>
    </row>
    <row r="126" spans="1:7" x14ac:dyDescent="0.25">
      <c r="A126" t="s">
        <v>146</v>
      </c>
      <c r="B126" s="24">
        <v>2548.711413</v>
      </c>
      <c r="C126" s="24">
        <f t="shared" si="2"/>
        <v>2625.17275539</v>
      </c>
      <c r="D126" s="25">
        <f t="shared" si="2"/>
        <v>2703.9279380517</v>
      </c>
      <c r="E126" s="27">
        <v>1822.3286602950002</v>
      </c>
      <c r="F126" s="27">
        <f t="shared" si="3"/>
        <v>1876.9985201038503</v>
      </c>
      <c r="G126" s="27">
        <f t="shared" si="3"/>
        <v>1933.308475706966</v>
      </c>
    </row>
    <row r="127" spans="1:7" x14ac:dyDescent="0.25">
      <c r="A127" t="s">
        <v>147</v>
      </c>
      <c r="B127" s="24">
        <v>2620.874037</v>
      </c>
      <c r="C127" s="24">
        <f t="shared" si="2"/>
        <v>2699.5002581100002</v>
      </c>
      <c r="D127" s="25">
        <f t="shared" si="2"/>
        <v>2780.4852658533005</v>
      </c>
      <c r="E127" s="27">
        <v>1873.9249364549999</v>
      </c>
      <c r="F127" s="27">
        <f t="shared" si="3"/>
        <v>1930.1426845486499</v>
      </c>
      <c r="G127" s="27">
        <f t="shared" si="3"/>
        <v>1988.0469650851094</v>
      </c>
    </row>
    <row r="128" spans="1:7" x14ac:dyDescent="0.25">
      <c r="A128" t="s">
        <v>148</v>
      </c>
      <c r="B128" s="24">
        <v>2786.8632750000002</v>
      </c>
      <c r="C128" s="24">
        <f t="shared" si="2"/>
        <v>2870.46917325</v>
      </c>
      <c r="D128" s="25">
        <f t="shared" si="2"/>
        <v>2956.5832484475</v>
      </c>
      <c r="E128" s="27">
        <v>1992.6072416250001</v>
      </c>
      <c r="F128" s="27">
        <f t="shared" si="3"/>
        <v>2052.3854588737504</v>
      </c>
      <c r="G128" s="27">
        <f t="shared" si="3"/>
        <v>2113.9570226399628</v>
      </c>
    </row>
    <row r="129" spans="1:7" x14ac:dyDescent="0.25">
      <c r="A129" t="s">
        <v>149</v>
      </c>
      <c r="B129" s="24">
        <v>2960.0738430000001</v>
      </c>
      <c r="C129" s="24">
        <f t="shared" si="2"/>
        <v>3048.8760582900004</v>
      </c>
      <c r="D129" s="25">
        <f t="shared" si="2"/>
        <v>3140.3423400387005</v>
      </c>
      <c r="E129" s="27">
        <v>2116.4527977450002</v>
      </c>
      <c r="F129" s="27">
        <f t="shared" si="3"/>
        <v>2179.9463816773505</v>
      </c>
      <c r="G129" s="27">
        <f t="shared" si="3"/>
        <v>2245.344773127671</v>
      </c>
    </row>
    <row r="130" spans="1:7" x14ac:dyDescent="0.25">
      <c r="A130" t="s">
        <v>150</v>
      </c>
      <c r="B130" s="24">
        <v>0</v>
      </c>
      <c r="C130" s="24">
        <f t="shared" si="2"/>
        <v>0</v>
      </c>
      <c r="D130" s="25">
        <f t="shared" si="2"/>
        <v>0</v>
      </c>
      <c r="E130" s="27">
        <v>0</v>
      </c>
      <c r="F130" s="27">
        <f t="shared" si="3"/>
        <v>0</v>
      </c>
      <c r="G130" s="27">
        <f t="shared" si="3"/>
        <v>0</v>
      </c>
    </row>
    <row r="131" spans="1:7" x14ac:dyDescent="0.25">
      <c r="A131" t="s">
        <v>151</v>
      </c>
      <c r="B131" s="24">
        <v>1992.9983970000001</v>
      </c>
      <c r="C131" s="24">
        <f t="shared" si="2"/>
        <v>2052.78834891</v>
      </c>
      <c r="D131" s="25">
        <f t="shared" si="2"/>
        <v>2114.3719993773002</v>
      </c>
      <c r="E131" s="27">
        <v>1424.993853855</v>
      </c>
      <c r="F131" s="27">
        <f t="shared" si="3"/>
        <v>1467.74366947065</v>
      </c>
      <c r="G131" s="27">
        <f t="shared" si="3"/>
        <v>1511.7759795547695</v>
      </c>
    </row>
    <row r="132" spans="1:7" x14ac:dyDescent="0.25">
      <c r="A132" t="s">
        <v>152</v>
      </c>
      <c r="B132" s="24">
        <v>2029.0670399999999</v>
      </c>
      <c r="C132" s="24">
        <f t="shared" si="2"/>
        <v>2089.9390512</v>
      </c>
      <c r="D132" s="25">
        <f t="shared" si="2"/>
        <v>2152.6372227360002</v>
      </c>
      <c r="E132" s="27">
        <v>1450.7829335999998</v>
      </c>
      <c r="F132" s="27">
        <f t="shared" si="3"/>
        <v>1494.3064216079997</v>
      </c>
      <c r="G132" s="27">
        <f t="shared" si="3"/>
        <v>1539.1356142562397</v>
      </c>
    </row>
    <row r="133" spans="1:7" x14ac:dyDescent="0.25">
      <c r="A133" t="s">
        <v>153</v>
      </c>
      <c r="B133" s="24">
        <v>2072.369682</v>
      </c>
      <c r="C133" s="24">
        <f t="shared" si="2"/>
        <v>2134.54077246</v>
      </c>
      <c r="D133" s="25">
        <f t="shared" si="2"/>
        <v>2198.5769956337999</v>
      </c>
      <c r="E133" s="27">
        <v>1481.7443226299999</v>
      </c>
      <c r="F133" s="27">
        <f t="shared" si="3"/>
        <v>1526.1966523089</v>
      </c>
      <c r="G133" s="27">
        <f t="shared" si="3"/>
        <v>1571.982551878167</v>
      </c>
    </row>
    <row r="134" spans="1:7" x14ac:dyDescent="0.25">
      <c r="A134" t="s">
        <v>154</v>
      </c>
      <c r="B134" s="24">
        <v>2115.6849929999998</v>
      </c>
      <c r="C134" s="24">
        <f t="shared" si="2"/>
        <v>2179.1555427899998</v>
      </c>
      <c r="D134" s="25">
        <f t="shared" si="2"/>
        <v>2244.5302090737</v>
      </c>
      <c r="E134" s="27">
        <v>1512.7147699949999</v>
      </c>
      <c r="F134" s="27">
        <f t="shared" si="3"/>
        <v>1558.0962130948499</v>
      </c>
      <c r="G134" s="27">
        <f t="shared" si="3"/>
        <v>1604.8390994876954</v>
      </c>
    </row>
    <row r="135" spans="1:7" x14ac:dyDescent="0.25">
      <c r="A135" t="s">
        <v>155</v>
      </c>
      <c r="B135" s="24">
        <v>2223.9415979999999</v>
      </c>
      <c r="C135" s="24">
        <f t="shared" si="2"/>
        <v>2290.6598459399997</v>
      </c>
      <c r="D135" s="25">
        <f t="shared" si="2"/>
        <v>2359.3796413181999</v>
      </c>
      <c r="E135" s="27">
        <v>1590.1182425699999</v>
      </c>
      <c r="F135" s="27">
        <f t="shared" si="3"/>
        <v>1637.8217898471</v>
      </c>
      <c r="G135" s="27">
        <f t="shared" si="3"/>
        <v>1686.9564435425132</v>
      </c>
    </row>
  </sheetData>
  <dataValidations count="1">
    <dataValidation type="list" allowBlank="1" showInputMessage="1" showErrorMessage="1" sqref="A3:A12">
      <formula1>$A$3:$A$12</formula1>
    </dataValidation>
  </dataValidation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4"/>
  <sheetViews>
    <sheetView view="pageBreakPreview" zoomScale="60" zoomScaleNormal="100" workbookViewId="0">
      <pane ySplit="1" topLeftCell="A51" activePane="bottomLeft" state="frozen"/>
      <selection pane="bottomLeft"/>
    </sheetView>
  </sheetViews>
  <sheetFormatPr baseColWidth="10" defaultRowHeight="15" x14ac:dyDescent="0.25"/>
  <cols>
    <col min="1" max="1" width="11.42578125" style="55"/>
    <col min="2" max="2" width="0" style="43" hidden="1" customWidth="1"/>
    <col min="3" max="3" width="61" style="52" bestFit="1" customWidth="1"/>
    <col min="4" max="4" width="22.42578125" style="43" bestFit="1" customWidth="1"/>
    <col min="5" max="5" width="0" style="43" hidden="1" customWidth="1"/>
    <col min="6" max="6" width="19" style="46" hidden="1" customWidth="1"/>
    <col min="7" max="7" width="13" style="43" hidden="1" customWidth="1"/>
    <col min="8" max="8" width="9.140625" style="43" hidden="1" customWidth="1"/>
    <col min="9" max="9" width="0" style="43" hidden="1" customWidth="1"/>
    <col min="10" max="10" width="11.42578125" style="43"/>
    <col min="11" max="11" width="11.42578125" style="46"/>
    <col min="12" max="12" width="0" style="43" hidden="1" customWidth="1"/>
    <col min="13" max="13" width="11.42578125" style="43"/>
    <col min="14" max="14" width="12.28515625" style="43" bestFit="1" customWidth="1"/>
    <col min="15" max="16384" width="11.42578125" style="43"/>
  </cols>
  <sheetData>
    <row r="1" spans="1:14" s="45" customFormat="1" ht="60" x14ac:dyDescent="0.25">
      <c r="A1" s="53" t="s">
        <v>160</v>
      </c>
      <c r="B1" s="42" t="s">
        <v>161</v>
      </c>
      <c r="C1" s="51" t="s">
        <v>162</v>
      </c>
      <c r="D1" s="42" t="s">
        <v>466</v>
      </c>
      <c r="E1" s="42" t="s">
        <v>163</v>
      </c>
      <c r="F1" s="44" t="s">
        <v>467</v>
      </c>
      <c r="G1" s="42" t="s">
        <v>935</v>
      </c>
      <c r="H1" s="42" t="s">
        <v>934</v>
      </c>
      <c r="I1" s="42" t="s">
        <v>165</v>
      </c>
      <c r="J1" s="42" t="s">
        <v>933</v>
      </c>
      <c r="K1" s="44" t="s">
        <v>937</v>
      </c>
      <c r="L1" s="42" t="s">
        <v>166</v>
      </c>
      <c r="M1" s="42" t="s">
        <v>166</v>
      </c>
      <c r="N1" s="42" t="s">
        <v>164</v>
      </c>
    </row>
    <row r="2" spans="1:14" ht="18" customHeight="1" x14ac:dyDescent="0.25">
      <c r="A2" s="54">
        <v>1127</v>
      </c>
      <c r="B2" s="48" t="s">
        <v>932</v>
      </c>
      <c r="C2" s="47" t="s">
        <v>931</v>
      </c>
      <c r="D2" s="48" t="s">
        <v>687</v>
      </c>
      <c r="E2" s="48" t="s">
        <v>171</v>
      </c>
      <c r="F2" s="49">
        <v>78991.490000000005</v>
      </c>
      <c r="G2" s="48" t="s">
        <v>468</v>
      </c>
      <c r="H2" s="48" t="s">
        <v>928</v>
      </c>
      <c r="I2" s="48" t="s">
        <v>470</v>
      </c>
      <c r="J2" s="47">
        <v>120</v>
      </c>
      <c r="K2" s="49">
        <f>J2/12</f>
        <v>10</v>
      </c>
      <c r="L2" s="50">
        <v>7899.15</v>
      </c>
      <c r="M2" s="50">
        <v>7899.15</v>
      </c>
      <c r="N2" s="47">
        <v>100302</v>
      </c>
    </row>
    <row r="3" spans="1:14" ht="18" customHeight="1" x14ac:dyDescent="0.25">
      <c r="A3" s="54">
        <v>1131</v>
      </c>
      <c r="B3" s="48" t="s">
        <v>172</v>
      </c>
      <c r="C3" s="47" t="s">
        <v>173</v>
      </c>
      <c r="D3" s="48" t="s">
        <v>167</v>
      </c>
      <c r="E3" s="48" t="s">
        <v>171</v>
      </c>
      <c r="F3" s="49">
        <v>129318.55</v>
      </c>
      <c r="G3" s="48" t="s">
        <v>473</v>
      </c>
      <c r="H3" s="48" t="s">
        <v>928</v>
      </c>
      <c r="I3" s="48" t="s">
        <v>470</v>
      </c>
      <c r="J3" s="47">
        <v>156</v>
      </c>
      <c r="K3" s="49">
        <f t="shared" ref="K3:K66" si="0">J3/12</f>
        <v>13</v>
      </c>
      <c r="L3" s="50">
        <v>9947.58</v>
      </c>
      <c r="M3" s="50">
        <v>9947.58</v>
      </c>
      <c r="N3" s="47">
        <v>100327</v>
      </c>
    </row>
    <row r="4" spans="1:14" ht="18" customHeight="1" x14ac:dyDescent="0.25">
      <c r="A4" s="54">
        <v>1150</v>
      </c>
      <c r="B4" s="48" t="s">
        <v>930</v>
      </c>
      <c r="C4" s="47" t="s">
        <v>929</v>
      </c>
      <c r="D4" s="48" t="s">
        <v>687</v>
      </c>
      <c r="E4" s="48" t="s">
        <v>175</v>
      </c>
      <c r="F4" s="49">
        <v>240882.9</v>
      </c>
      <c r="G4" s="48" t="s">
        <v>474</v>
      </c>
      <c r="H4" s="48" t="s">
        <v>928</v>
      </c>
      <c r="I4" s="48" t="s">
        <v>470</v>
      </c>
      <c r="J4" s="47">
        <v>120</v>
      </c>
      <c r="K4" s="49">
        <f t="shared" si="0"/>
        <v>10</v>
      </c>
      <c r="L4" s="50">
        <v>24088.29</v>
      </c>
      <c r="M4" s="50">
        <v>24088.29</v>
      </c>
      <c r="N4" s="47">
        <v>103311</v>
      </c>
    </row>
    <row r="5" spans="1:14" ht="18" customHeight="1" x14ac:dyDescent="0.25">
      <c r="A5" s="54">
        <v>2500</v>
      </c>
      <c r="B5" s="48" t="s">
        <v>176</v>
      </c>
      <c r="C5" s="47" t="s">
        <v>177</v>
      </c>
      <c r="D5" s="48" t="s">
        <v>167</v>
      </c>
      <c r="E5" s="48" t="s">
        <v>171</v>
      </c>
      <c r="F5" s="49">
        <v>74449.210000000006</v>
      </c>
      <c r="G5" s="48" t="s">
        <v>475</v>
      </c>
      <c r="H5" s="48" t="s">
        <v>924</v>
      </c>
      <c r="I5" s="48" t="s">
        <v>470</v>
      </c>
      <c r="J5" s="47">
        <v>120</v>
      </c>
      <c r="K5" s="49">
        <f t="shared" si="0"/>
        <v>10</v>
      </c>
      <c r="L5" s="50">
        <v>7444.92</v>
      </c>
      <c r="M5" s="50">
        <v>7444.92</v>
      </c>
      <c r="N5" s="47">
        <v>100306</v>
      </c>
    </row>
    <row r="6" spans="1:14" ht="18" customHeight="1" x14ac:dyDescent="0.25">
      <c r="A6" s="54">
        <v>2558</v>
      </c>
      <c r="B6" s="48" t="s">
        <v>178</v>
      </c>
      <c r="C6" s="47" t="s">
        <v>179</v>
      </c>
      <c r="D6" s="48" t="s">
        <v>167</v>
      </c>
      <c r="E6" s="48" t="s">
        <v>171</v>
      </c>
      <c r="F6" s="49">
        <v>106348.71</v>
      </c>
      <c r="G6" s="48" t="s">
        <v>477</v>
      </c>
      <c r="H6" s="48" t="s">
        <v>927</v>
      </c>
      <c r="I6" s="48" t="s">
        <v>470</v>
      </c>
      <c r="J6" s="47">
        <v>96</v>
      </c>
      <c r="K6" s="49">
        <f t="shared" si="0"/>
        <v>8</v>
      </c>
      <c r="L6" s="50">
        <v>13293.59</v>
      </c>
      <c r="M6" s="50">
        <v>13293.59</v>
      </c>
      <c r="N6" s="47">
        <v>100315</v>
      </c>
    </row>
    <row r="7" spans="1:14" ht="18" customHeight="1" x14ac:dyDescent="0.25">
      <c r="A7" s="54">
        <v>2619</v>
      </c>
      <c r="B7" s="48" t="s">
        <v>926</v>
      </c>
      <c r="C7" s="47" t="s">
        <v>925</v>
      </c>
      <c r="D7" s="48" t="s">
        <v>687</v>
      </c>
      <c r="E7" s="48" t="s">
        <v>175</v>
      </c>
      <c r="F7" s="49">
        <v>36238.15</v>
      </c>
      <c r="G7" s="48" t="s">
        <v>475</v>
      </c>
      <c r="H7" s="48" t="s">
        <v>924</v>
      </c>
      <c r="I7" s="48" t="s">
        <v>470</v>
      </c>
      <c r="J7" s="47">
        <v>156</v>
      </c>
      <c r="K7" s="49">
        <f t="shared" si="0"/>
        <v>13</v>
      </c>
      <c r="L7" s="50">
        <v>3126.44</v>
      </c>
      <c r="M7" s="50">
        <v>3126.44</v>
      </c>
      <c r="N7" s="47">
        <v>103304</v>
      </c>
    </row>
    <row r="8" spans="1:14" ht="18" customHeight="1" x14ac:dyDescent="0.25">
      <c r="A8" s="54">
        <v>2715</v>
      </c>
      <c r="B8" s="48" t="s">
        <v>180</v>
      </c>
      <c r="C8" s="47" t="s">
        <v>181</v>
      </c>
      <c r="D8" s="48" t="s">
        <v>167</v>
      </c>
      <c r="E8" s="48" t="s">
        <v>171</v>
      </c>
      <c r="F8" s="49">
        <v>134895.19</v>
      </c>
      <c r="G8" s="48" t="s">
        <v>480</v>
      </c>
      <c r="H8" s="48" t="s">
        <v>924</v>
      </c>
      <c r="I8" s="48" t="s">
        <v>470</v>
      </c>
      <c r="J8" s="47">
        <v>156</v>
      </c>
      <c r="K8" s="49">
        <f t="shared" si="0"/>
        <v>13</v>
      </c>
      <c r="L8" s="50">
        <v>10376.549999999999</v>
      </c>
      <c r="M8" s="50">
        <v>10376.549999999999</v>
      </c>
      <c r="N8" s="47">
        <v>100323</v>
      </c>
    </row>
    <row r="9" spans="1:14" ht="18" customHeight="1" x14ac:dyDescent="0.25">
      <c r="A9" s="54">
        <v>3321</v>
      </c>
      <c r="B9" s="48" t="s">
        <v>182</v>
      </c>
      <c r="C9" s="47" t="s">
        <v>183</v>
      </c>
      <c r="D9" s="48" t="s">
        <v>167</v>
      </c>
      <c r="E9" s="48" t="s">
        <v>169</v>
      </c>
      <c r="F9" s="49">
        <v>43484.84</v>
      </c>
      <c r="G9" s="48" t="s">
        <v>481</v>
      </c>
      <c r="H9" s="48" t="s">
        <v>921</v>
      </c>
      <c r="I9" s="48" t="s">
        <v>470</v>
      </c>
      <c r="J9" s="47">
        <v>144</v>
      </c>
      <c r="K9" s="49">
        <f t="shared" si="0"/>
        <v>12</v>
      </c>
      <c r="L9" s="50">
        <v>3623.74</v>
      </c>
      <c r="M9" s="50">
        <v>3623.74</v>
      </c>
      <c r="N9" s="47">
        <v>101303</v>
      </c>
    </row>
    <row r="10" spans="1:14" ht="18" customHeight="1" x14ac:dyDescent="0.25">
      <c r="A10" s="54">
        <v>3322</v>
      </c>
      <c r="B10" s="48" t="s">
        <v>923</v>
      </c>
      <c r="C10" s="47" t="s">
        <v>922</v>
      </c>
      <c r="D10" s="48" t="s">
        <v>687</v>
      </c>
      <c r="E10" s="48" t="s">
        <v>169</v>
      </c>
      <c r="F10" s="49">
        <v>38138.769999999997</v>
      </c>
      <c r="G10" s="48" t="s">
        <v>483</v>
      </c>
      <c r="H10" s="48" t="s">
        <v>921</v>
      </c>
      <c r="I10" s="48" t="s">
        <v>470</v>
      </c>
      <c r="J10" s="47">
        <v>201</v>
      </c>
      <c r="K10" s="49">
        <f t="shared" si="0"/>
        <v>16.75</v>
      </c>
      <c r="L10" s="50">
        <v>2554.23</v>
      </c>
      <c r="M10" s="50">
        <v>2554.23</v>
      </c>
      <c r="N10" s="47">
        <v>101340</v>
      </c>
    </row>
    <row r="11" spans="1:14" ht="18" customHeight="1" x14ac:dyDescent="0.25">
      <c r="A11" s="54">
        <v>3423</v>
      </c>
      <c r="B11" s="48" t="s">
        <v>184</v>
      </c>
      <c r="C11" s="47" t="s">
        <v>185</v>
      </c>
      <c r="D11" s="48" t="s">
        <v>167</v>
      </c>
      <c r="E11" s="48" t="s">
        <v>171</v>
      </c>
      <c r="F11" s="49">
        <v>134321.49</v>
      </c>
      <c r="G11" s="48" t="s">
        <v>484</v>
      </c>
      <c r="H11" s="48" t="s">
        <v>469</v>
      </c>
      <c r="I11" s="48" t="s">
        <v>470</v>
      </c>
      <c r="J11" s="47">
        <v>96</v>
      </c>
      <c r="K11" s="49">
        <f t="shared" si="0"/>
        <v>8</v>
      </c>
      <c r="L11" s="50">
        <v>16790.189999999999</v>
      </c>
      <c r="M11" s="50">
        <v>16790.189999999999</v>
      </c>
      <c r="N11" s="47">
        <v>100306</v>
      </c>
    </row>
    <row r="12" spans="1:14" ht="18" customHeight="1" x14ac:dyDescent="0.25">
      <c r="A12" s="54">
        <v>3466</v>
      </c>
      <c r="B12" s="48" t="s">
        <v>186</v>
      </c>
      <c r="C12" s="47" t="s">
        <v>187</v>
      </c>
      <c r="D12" s="48" t="s">
        <v>167</v>
      </c>
      <c r="E12" s="48" t="s">
        <v>175</v>
      </c>
      <c r="F12" s="49">
        <v>51542.82</v>
      </c>
      <c r="G12" s="48" t="s">
        <v>485</v>
      </c>
      <c r="H12" s="48" t="s">
        <v>918</v>
      </c>
      <c r="I12" s="48" t="s">
        <v>470</v>
      </c>
      <c r="J12" s="47">
        <v>72</v>
      </c>
      <c r="K12" s="49">
        <f t="shared" si="0"/>
        <v>6</v>
      </c>
      <c r="L12" s="50">
        <v>8590.4699999999993</v>
      </c>
      <c r="M12" s="50">
        <v>8590.4699999999993</v>
      </c>
      <c r="N12" s="47">
        <v>103310</v>
      </c>
    </row>
    <row r="13" spans="1:14" ht="18" customHeight="1" x14ac:dyDescent="0.25">
      <c r="A13" s="54">
        <v>3817</v>
      </c>
      <c r="B13" s="48" t="s">
        <v>920</v>
      </c>
      <c r="C13" s="47" t="s">
        <v>919</v>
      </c>
      <c r="D13" s="48" t="s">
        <v>687</v>
      </c>
      <c r="E13" s="48" t="s">
        <v>171</v>
      </c>
      <c r="F13" s="50">
        <v>211079.25</v>
      </c>
      <c r="G13" s="48" t="s">
        <v>488</v>
      </c>
      <c r="H13" s="48" t="s">
        <v>918</v>
      </c>
      <c r="I13" s="48" t="s">
        <v>470</v>
      </c>
      <c r="J13" s="47">
        <v>120</v>
      </c>
      <c r="K13" s="49">
        <f t="shared" si="0"/>
        <v>10</v>
      </c>
      <c r="L13" s="50">
        <v>21651.17</v>
      </c>
      <c r="M13" s="50">
        <v>21651.17</v>
      </c>
      <c r="N13" s="47">
        <v>100317</v>
      </c>
    </row>
    <row r="14" spans="1:14" ht="18" customHeight="1" x14ac:dyDescent="0.25">
      <c r="A14" s="54">
        <v>4115</v>
      </c>
      <c r="B14" s="48" t="s">
        <v>190</v>
      </c>
      <c r="C14" s="47" t="s">
        <v>191</v>
      </c>
      <c r="D14" s="48" t="s">
        <v>167</v>
      </c>
      <c r="E14" s="48" t="s">
        <v>175</v>
      </c>
      <c r="F14" s="50">
        <v>53592.08</v>
      </c>
      <c r="G14" s="48" t="s">
        <v>489</v>
      </c>
      <c r="H14" s="48" t="s">
        <v>478</v>
      </c>
      <c r="I14" s="48" t="s">
        <v>470</v>
      </c>
      <c r="J14" s="47">
        <v>96</v>
      </c>
      <c r="K14" s="49">
        <f t="shared" si="0"/>
        <v>8</v>
      </c>
      <c r="L14" s="50">
        <v>6699.01</v>
      </c>
      <c r="M14" s="50">
        <v>6699.01</v>
      </c>
      <c r="N14" s="47">
        <v>103307</v>
      </c>
    </row>
    <row r="15" spans="1:14" ht="18" customHeight="1" x14ac:dyDescent="0.25">
      <c r="A15" s="54">
        <v>4420</v>
      </c>
      <c r="B15" s="48" t="s">
        <v>192</v>
      </c>
      <c r="C15" s="47" t="s">
        <v>193</v>
      </c>
      <c r="D15" s="48" t="s">
        <v>167</v>
      </c>
      <c r="E15" s="48" t="s">
        <v>171</v>
      </c>
      <c r="F15" s="50">
        <v>88453.5</v>
      </c>
      <c r="G15" s="48" t="s">
        <v>490</v>
      </c>
      <c r="H15" s="48" t="s">
        <v>476</v>
      </c>
      <c r="I15" s="48" t="s">
        <v>470</v>
      </c>
      <c r="J15" s="47">
        <v>144</v>
      </c>
      <c r="K15" s="49">
        <f t="shared" si="0"/>
        <v>12</v>
      </c>
      <c r="L15" s="50">
        <v>7371.13</v>
      </c>
      <c r="M15" s="50">
        <v>7371.13</v>
      </c>
      <c r="N15" s="47">
        <v>100302</v>
      </c>
    </row>
    <row r="16" spans="1:14" ht="18" customHeight="1" x14ac:dyDescent="0.25">
      <c r="A16" s="54">
        <v>5181</v>
      </c>
      <c r="B16" s="48" t="s">
        <v>194</v>
      </c>
      <c r="C16" s="47" t="s">
        <v>195</v>
      </c>
      <c r="D16" s="48" t="s">
        <v>167</v>
      </c>
      <c r="E16" s="48" t="s">
        <v>175</v>
      </c>
      <c r="F16" s="50">
        <v>42922.95</v>
      </c>
      <c r="G16" s="48" t="s">
        <v>491</v>
      </c>
      <c r="H16" s="48" t="s">
        <v>917</v>
      </c>
      <c r="I16" s="48" t="s">
        <v>470</v>
      </c>
      <c r="J16" s="47">
        <v>96</v>
      </c>
      <c r="K16" s="49">
        <f t="shared" si="0"/>
        <v>8</v>
      </c>
      <c r="L16" s="50">
        <v>5365.37</v>
      </c>
      <c r="M16" s="50">
        <v>5365.37</v>
      </c>
      <c r="N16" s="47">
        <v>103306</v>
      </c>
    </row>
    <row r="17" spans="1:14" ht="18" customHeight="1" x14ac:dyDescent="0.25">
      <c r="A17" s="54">
        <v>5490</v>
      </c>
      <c r="B17" s="48" t="s">
        <v>916</v>
      </c>
      <c r="C17" s="47" t="s">
        <v>915</v>
      </c>
      <c r="D17" s="48" t="s">
        <v>687</v>
      </c>
      <c r="E17" s="48" t="s">
        <v>169</v>
      </c>
      <c r="F17" s="50">
        <v>563923.96</v>
      </c>
      <c r="G17" s="48" t="s">
        <v>493</v>
      </c>
      <c r="H17" s="48" t="s">
        <v>913</v>
      </c>
      <c r="I17" s="48" t="s">
        <v>914</v>
      </c>
      <c r="J17" s="47">
        <v>304</v>
      </c>
      <c r="K17" s="49">
        <f t="shared" si="0"/>
        <v>25.333333333333332</v>
      </c>
      <c r="L17" s="50">
        <v>23271.34</v>
      </c>
      <c r="M17" s="50">
        <v>23271.34</v>
      </c>
      <c r="N17" s="47">
        <v>101311</v>
      </c>
    </row>
    <row r="18" spans="1:14" ht="18" customHeight="1" x14ac:dyDescent="0.25">
      <c r="A18" s="54">
        <v>5491</v>
      </c>
      <c r="B18" s="48" t="s">
        <v>196</v>
      </c>
      <c r="C18" s="47" t="s">
        <v>197</v>
      </c>
      <c r="D18" s="48" t="s">
        <v>167</v>
      </c>
      <c r="E18" s="48" t="s">
        <v>169</v>
      </c>
      <c r="F18" s="50">
        <v>68310.13</v>
      </c>
      <c r="G18" s="48" t="s">
        <v>493</v>
      </c>
      <c r="H18" s="48" t="s">
        <v>913</v>
      </c>
      <c r="I18" s="48" t="s">
        <v>470</v>
      </c>
      <c r="J18" s="47">
        <v>96</v>
      </c>
      <c r="K18" s="49">
        <f t="shared" si="0"/>
        <v>8</v>
      </c>
      <c r="L18" s="50">
        <v>8538.77</v>
      </c>
      <c r="M18" s="50">
        <v>8538.77</v>
      </c>
      <c r="N18" s="47">
        <v>101311</v>
      </c>
    </row>
    <row r="19" spans="1:14" ht="18" customHeight="1" x14ac:dyDescent="0.25">
      <c r="A19" s="54">
        <v>5554</v>
      </c>
      <c r="B19" s="48" t="s">
        <v>198</v>
      </c>
      <c r="C19" s="47" t="s">
        <v>912</v>
      </c>
      <c r="D19" s="48" t="s">
        <v>167</v>
      </c>
      <c r="E19" s="48" t="s">
        <v>175</v>
      </c>
      <c r="F19" s="50">
        <v>159520.51</v>
      </c>
      <c r="G19" s="48" t="s">
        <v>495</v>
      </c>
      <c r="H19" s="48" t="s">
        <v>911</v>
      </c>
      <c r="I19" s="48" t="s">
        <v>470</v>
      </c>
      <c r="J19" s="48">
        <v>120</v>
      </c>
      <c r="K19" s="49">
        <f t="shared" si="0"/>
        <v>10</v>
      </c>
      <c r="L19" s="50">
        <v>15952.05</v>
      </c>
      <c r="M19" s="50">
        <v>15952.05</v>
      </c>
      <c r="N19" s="47">
        <v>103312</v>
      </c>
    </row>
    <row r="20" spans="1:14" ht="18" customHeight="1" x14ac:dyDescent="0.25">
      <c r="A20" s="54">
        <v>5556</v>
      </c>
      <c r="B20" s="48" t="s">
        <v>199</v>
      </c>
      <c r="C20" s="47" t="s">
        <v>200</v>
      </c>
      <c r="D20" s="48" t="s">
        <v>167</v>
      </c>
      <c r="E20" s="48" t="s">
        <v>171</v>
      </c>
      <c r="F20" s="50">
        <v>149694.67000000001</v>
      </c>
      <c r="G20" s="48" t="s">
        <v>497</v>
      </c>
      <c r="H20" s="48" t="s">
        <v>910</v>
      </c>
      <c r="I20" s="48" t="s">
        <v>470</v>
      </c>
      <c r="J20" s="47">
        <v>185</v>
      </c>
      <c r="K20" s="49">
        <f t="shared" si="0"/>
        <v>15.416666666666666</v>
      </c>
      <c r="L20" s="50">
        <v>9709.92</v>
      </c>
      <c r="M20" s="50">
        <v>9709.92</v>
      </c>
      <c r="N20" s="47">
        <v>100320</v>
      </c>
    </row>
    <row r="21" spans="1:14" ht="18" customHeight="1" x14ac:dyDescent="0.25">
      <c r="A21" s="54">
        <v>5715</v>
      </c>
      <c r="B21" s="48" t="s">
        <v>201</v>
      </c>
      <c r="C21" s="47" t="s">
        <v>202</v>
      </c>
      <c r="D21" s="48" t="s">
        <v>167</v>
      </c>
      <c r="E21" s="48" t="s">
        <v>175</v>
      </c>
      <c r="F21" s="50">
        <v>82317.990000000005</v>
      </c>
      <c r="G21" s="48" t="s">
        <v>498</v>
      </c>
      <c r="H21" s="48" t="s">
        <v>910</v>
      </c>
      <c r="I21" s="48" t="s">
        <v>470</v>
      </c>
      <c r="J21" s="47">
        <v>96</v>
      </c>
      <c r="K21" s="49">
        <f t="shared" si="0"/>
        <v>8</v>
      </c>
      <c r="L21" s="50">
        <v>10289.75</v>
      </c>
      <c r="M21" s="50">
        <v>10289.75</v>
      </c>
      <c r="N21" s="47">
        <v>103310</v>
      </c>
    </row>
    <row r="22" spans="1:14" ht="18" customHeight="1" x14ac:dyDescent="0.25">
      <c r="A22" s="54">
        <v>10985</v>
      </c>
      <c r="B22" s="48" t="s">
        <v>203</v>
      </c>
      <c r="C22" s="47" t="s">
        <v>204</v>
      </c>
      <c r="D22" s="48" t="s">
        <v>167</v>
      </c>
      <c r="E22" s="48" t="s">
        <v>169</v>
      </c>
      <c r="F22" s="50">
        <v>46210.05</v>
      </c>
      <c r="G22" s="48" t="s">
        <v>499</v>
      </c>
      <c r="H22" s="48" t="s">
        <v>486</v>
      </c>
      <c r="I22" s="48" t="s">
        <v>470</v>
      </c>
      <c r="J22" s="47">
        <v>96</v>
      </c>
      <c r="K22" s="49">
        <f t="shared" si="0"/>
        <v>8</v>
      </c>
      <c r="L22" s="50">
        <v>5776.26</v>
      </c>
      <c r="M22" s="50">
        <v>5776.26</v>
      </c>
      <c r="N22" s="47">
        <v>101313</v>
      </c>
    </row>
    <row r="23" spans="1:14" ht="18" customHeight="1" x14ac:dyDescent="0.25">
      <c r="A23" s="54">
        <v>11639</v>
      </c>
      <c r="B23" s="48" t="s">
        <v>205</v>
      </c>
      <c r="C23" s="47" t="s">
        <v>206</v>
      </c>
      <c r="D23" s="48" t="s">
        <v>167</v>
      </c>
      <c r="E23" s="48" t="s">
        <v>171</v>
      </c>
      <c r="F23" s="50">
        <v>256085.62</v>
      </c>
      <c r="G23" s="48" t="s">
        <v>500</v>
      </c>
      <c r="H23" s="48" t="s">
        <v>492</v>
      </c>
      <c r="I23" s="48" t="s">
        <v>470</v>
      </c>
      <c r="J23" s="47">
        <v>144</v>
      </c>
      <c r="K23" s="49">
        <f t="shared" si="0"/>
        <v>12</v>
      </c>
      <c r="L23" s="50">
        <v>21340.47</v>
      </c>
      <c r="M23" s="50">
        <v>21340.47</v>
      </c>
      <c r="N23" s="47">
        <v>100319</v>
      </c>
    </row>
    <row r="24" spans="1:14" ht="18" customHeight="1" x14ac:dyDescent="0.25">
      <c r="A24" s="54">
        <v>11651</v>
      </c>
      <c r="B24" s="48" t="s">
        <v>207</v>
      </c>
      <c r="C24" s="47" t="s">
        <v>208</v>
      </c>
      <c r="D24" s="48" t="s">
        <v>167</v>
      </c>
      <c r="E24" s="48" t="s">
        <v>169</v>
      </c>
      <c r="F24" s="50">
        <v>40147.15</v>
      </c>
      <c r="G24" s="48" t="s">
        <v>501</v>
      </c>
      <c r="H24" s="48" t="s">
        <v>492</v>
      </c>
      <c r="I24" s="48" t="s">
        <v>470</v>
      </c>
      <c r="J24" s="47">
        <v>120</v>
      </c>
      <c r="K24" s="49">
        <f t="shared" si="0"/>
        <v>10</v>
      </c>
      <c r="L24" s="50">
        <v>4014.72</v>
      </c>
      <c r="M24" s="50">
        <v>4014.72</v>
      </c>
      <c r="N24" s="47">
        <v>101311</v>
      </c>
    </row>
    <row r="25" spans="1:14" ht="18" customHeight="1" x14ac:dyDescent="0.25">
      <c r="A25" s="54">
        <v>11833</v>
      </c>
      <c r="B25" s="48" t="s">
        <v>909</v>
      </c>
      <c r="C25" s="47" t="s">
        <v>908</v>
      </c>
      <c r="D25" s="48" t="s">
        <v>687</v>
      </c>
      <c r="E25" s="48" t="s">
        <v>169</v>
      </c>
      <c r="F25" s="50">
        <v>39485.769999999997</v>
      </c>
      <c r="G25" s="48" t="s">
        <v>502</v>
      </c>
      <c r="H25" s="48" t="s">
        <v>494</v>
      </c>
      <c r="I25" s="48" t="s">
        <v>470</v>
      </c>
      <c r="J25" s="47">
        <v>114</v>
      </c>
      <c r="K25" s="49">
        <f t="shared" si="0"/>
        <v>9.5</v>
      </c>
      <c r="L25" s="50">
        <v>4414.95</v>
      </c>
      <c r="M25" s="50">
        <v>4414.95</v>
      </c>
      <c r="N25" s="47">
        <v>101336</v>
      </c>
    </row>
    <row r="26" spans="1:14" ht="18" customHeight="1" x14ac:dyDescent="0.25">
      <c r="A26" s="54">
        <v>11943</v>
      </c>
      <c r="B26" s="48" t="s">
        <v>209</v>
      </c>
      <c r="C26" s="47" t="s">
        <v>210</v>
      </c>
      <c r="D26" s="48" t="s">
        <v>167</v>
      </c>
      <c r="E26" s="48" t="s">
        <v>175</v>
      </c>
      <c r="F26" s="50">
        <v>92755.51</v>
      </c>
      <c r="G26" s="48" t="s">
        <v>504</v>
      </c>
      <c r="H26" s="48" t="s">
        <v>494</v>
      </c>
      <c r="I26" s="48" t="s">
        <v>470</v>
      </c>
      <c r="J26" s="47">
        <v>96</v>
      </c>
      <c r="K26" s="49">
        <f t="shared" si="0"/>
        <v>8</v>
      </c>
      <c r="L26" s="50">
        <v>11594.44</v>
      </c>
      <c r="M26" s="50">
        <v>11594.44</v>
      </c>
      <c r="N26" s="47">
        <v>103309</v>
      </c>
    </row>
    <row r="27" spans="1:14" ht="18" customHeight="1" x14ac:dyDescent="0.25">
      <c r="A27" s="54">
        <v>11953</v>
      </c>
      <c r="B27" s="48" t="s">
        <v>211</v>
      </c>
      <c r="C27" s="47" t="s">
        <v>212</v>
      </c>
      <c r="D27" s="48" t="s">
        <v>167</v>
      </c>
      <c r="E27" s="48" t="s">
        <v>171</v>
      </c>
      <c r="F27" s="50">
        <v>129777.13</v>
      </c>
      <c r="G27" s="48" t="s">
        <v>505</v>
      </c>
      <c r="H27" s="48" t="s">
        <v>494</v>
      </c>
      <c r="I27" s="48" t="s">
        <v>470</v>
      </c>
      <c r="J27" s="47">
        <v>120</v>
      </c>
      <c r="K27" s="49">
        <f t="shared" si="0"/>
        <v>10</v>
      </c>
      <c r="L27" s="50">
        <v>12977.71</v>
      </c>
      <c r="M27" s="50">
        <v>12977.71</v>
      </c>
      <c r="N27" s="47">
        <v>100319</v>
      </c>
    </row>
    <row r="28" spans="1:14" ht="18" customHeight="1" x14ac:dyDescent="0.25">
      <c r="A28" s="54">
        <v>12153</v>
      </c>
      <c r="B28" s="48" t="s">
        <v>213</v>
      </c>
      <c r="C28" s="47" t="s">
        <v>214</v>
      </c>
      <c r="D28" s="48" t="s">
        <v>167</v>
      </c>
      <c r="E28" s="48" t="s">
        <v>171</v>
      </c>
      <c r="F28" s="50">
        <v>160199.42000000001</v>
      </c>
      <c r="G28" s="48" t="s">
        <v>507</v>
      </c>
      <c r="H28" s="48" t="s">
        <v>907</v>
      </c>
      <c r="I28" s="48" t="s">
        <v>470</v>
      </c>
      <c r="J28" s="47">
        <v>164</v>
      </c>
      <c r="K28" s="49">
        <f t="shared" si="0"/>
        <v>13.666666666666666</v>
      </c>
      <c r="L28" s="50">
        <v>11721.91</v>
      </c>
      <c r="M28" s="50">
        <v>11721.91</v>
      </c>
      <c r="N28" s="47">
        <v>100318</v>
      </c>
    </row>
    <row r="29" spans="1:14" ht="18" customHeight="1" x14ac:dyDescent="0.25">
      <c r="A29" s="54">
        <v>12817</v>
      </c>
      <c r="B29" s="48" t="s">
        <v>906</v>
      </c>
      <c r="C29" s="47" t="s">
        <v>905</v>
      </c>
      <c r="D29" s="48" t="s">
        <v>687</v>
      </c>
      <c r="E29" s="48" t="s">
        <v>189</v>
      </c>
      <c r="F29" s="50">
        <v>264969.13</v>
      </c>
      <c r="G29" s="48" t="s">
        <v>508</v>
      </c>
      <c r="H29" s="48" t="s">
        <v>904</v>
      </c>
      <c r="I29" s="48" t="s">
        <v>470</v>
      </c>
      <c r="J29" s="47">
        <v>240</v>
      </c>
      <c r="K29" s="49">
        <f t="shared" si="0"/>
        <v>20</v>
      </c>
      <c r="L29" s="50">
        <v>13372.51</v>
      </c>
      <c r="M29" s="50">
        <v>13372.51</v>
      </c>
      <c r="N29" s="47">
        <v>102313</v>
      </c>
    </row>
    <row r="30" spans="1:14" ht="18" customHeight="1" x14ac:dyDescent="0.25">
      <c r="A30" s="54">
        <v>12831</v>
      </c>
      <c r="B30" s="48" t="s">
        <v>215</v>
      </c>
      <c r="C30" s="47" t="s">
        <v>216</v>
      </c>
      <c r="D30" s="48" t="s">
        <v>167</v>
      </c>
      <c r="E30" s="48" t="s">
        <v>171</v>
      </c>
      <c r="F30" s="50">
        <v>47864.08</v>
      </c>
      <c r="G30" s="48" t="s">
        <v>510</v>
      </c>
      <c r="H30" s="48" t="s">
        <v>904</v>
      </c>
      <c r="I30" s="48" t="s">
        <v>470</v>
      </c>
      <c r="J30" s="47">
        <v>96</v>
      </c>
      <c r="K30" s="49">
        <f t="shared" si="0"/>
        <v>8</v>
      </c>
      <c r="L30" s="50">
        <v>5983.01</v>
      </c>
      <c r="M30" s="50">
        <v>5983.01</v>
      </c>
      <c r="N30" s="47">
        <v>100318</v>
      </c>
    </row>
    <row r="31" spans="1:14" ht="18" customHeight="1" x14ac:dyDescent="0.25">
      <c r="A31" s="54">
        <v>12878</v>
      </c>
      <c r="B31" s="48" t="s">
        <v>903</v>
      </c>
      <c r="C31" s="47" t="s">
        <v>902</v>
      </c>
      <c r="D31" s="48" t="s">
        <v>687</v>
      </c>
      <c r="E31" s="48" t="s">
        <v>169</v>
      </c>
      <c r="F31" s="50">
        <v>41682.6</v>
      </c>
      <c r="G31" s="48" t="s">
        <v>512</v>
      </c>
      <c r="H31" s="48" t="s">
        <v>901</v>
      </c>
      <c r="I31" s="48" t="s">
        <v>470</v>
      </c>
      <c r="J31" s="47">
        <v>96</v>
      </c>
      <c r="K31" s="49">
        <f t="shared" si="0"/>
        <v>8</v>
      </c>
      <c r="L31" s="50">
        <v>5210.33</v>
      </c>
      <c r="M31" s="50">
        <v>5210.33</v>
      </c>
      <c r="N31" s="47">
        <v>101302</v>
      </c>
    </row>
    <row r="32" spans="1:14" ht="18" customHeight="1" x14ac:dyDescent="0.25">
      <c r="A32" s="54">
        <v>12953</v>
      </c>
      <c r="B32" s="48" t="s">
        <v>217</v>
      </c>
      <c r="C32" s="47" t="s">
        <v>218</v>
      </c>
      <c r="D32" s="48" t="s">
        <v>167</v>
      </c>
      <c r="E32" s="48" t="s">
        <v>189</v>
      </c>
      <c r="F32" s="50">
        <v>35213.18</v>
      </c>
      <c r="G32" s="48" t="s">
        <v>513</v>
      </c>
      <c r="H32" s="48" t="s">
        <v>901</v>
      </c>
      <c r="I32" s="48" t="s">
        <v>470</v>
      </c>
      <c r="J32" s="47">
        <v>96</v>
      </c>
      <c r="K32" s="49">
        <f t="shared" si="0"/>
        <v>8</v>
      </c>
      <c r="L32" s="50">
        <v>4401.6499999999996</v>
      </c>
      <c r="M32" s="50">
        <v>4401.6499999999996</v>
      </c>
      <c r="N32" s="47">
        <v>102307</v>
      </c>
    </row>
    <row r="33" spans="1:14" ht="18" customHeight="1" x14ac:dyDescent="0.25">
      <c r="A33" s="54">
        <v>12966</v>
      </c>
      <c r="B33" s="48" t="s">
        <v>219</v>
      </c>
      <c r="C33" s="47" t="s">
        <v>220</v>
      </c>
      <c r="D33" s="48" t="s">
        <v>167</v>
      </c>
      <c r="E33" s="48" t="s">
        <v>171</v>
      </c>
      <c r="F33" s="50">
        <v>89456.14</v>
      </c>
      <c r="G33" s="48" t="s">
        <v>513</v>
      </c>
      <c r="H33" s="48" t="s">
        <v>901</v>
      </c>
      <c r="I33" s="48" t="s">
        <v>470</v>
      </c>
      <c r="J33" s="47">
        <v>96</v>
      </c>
      <c r="K33" s="49">
        <f t="shared" si="0"/>
        <v>8</v>
      </c>
      <c r="L33" s="50">
        <v>11182.02</v>
      </c>
      <c r="M33" s="50">
        <v>11182.02</v>
      </c>
      <c r="N33" s="47">
        <v>100315</v>
      </c>
    </row>
    <row r="34" spans="1:14" ht="18" customHeight="1" x14ac:dyDescent="0.25">
      <c r="A34" s="54">
        <v>13166</v>
      </c>
      <c r="B34" s="48" t="s">
        <v>221</v>
      </c>
      <c r="C34" s="47" t="s">
        <v>222</v>
      </c>
      <c r="D34" s="48" t="s">
        <v>167</v>
      </c>
      <c r="E34" s="48" t="s">
        <v>171</v>
      </c>
      <c r="F34" s="50">
        <v>47621.42</v>
      </c>
      <c r="G34" s="48" t="s">
        <v>514</v>
      </c>
      <c r="H34" s="48" t="s">
        <v>900</v>
      </c>
      <c r="I34" s="48" t="s">
        <v>470</v>
      </c>
      <c r="J34" s="47">
        <v>146</v>
      </c>
      <c r="K34" s="49">
        <f t="shared" si="0"/>
        <v>12.166666666666666</v>
      </c>
      <c r="L34" s="50">
        <v>3914.09</v>
      </c>
      <c r="M34" s="50">
        <v>3914.09</v>
      </c>
      <c r="N34" s="47">
        <v>100322</v>
      </c>
    </row>
    <row r="35" spans="1:14" ht="18" customHeight="1" x14ac:dyDescent="0.25">
      <c r="A35" s="54">
        <v>13371</v>
      </c>
      <c r="B35" s="48" t="s">
        <v>223</v>
      </c>
      <c r="C35" s="47" t="s">
        <v>224</v>
      </c>
      <c r="D35" s="48" t="s">
        <v>167</v>
      </c>
      <c r="E35" s="48" t="s">
        <v>171</v>
      </c>
      <c r="F35" s="50">
        <v>113149.92</v>
      </c>
      <c r="G35" s="48" t="s">
        <v>516</v>
      </c>
      <c r="H35" s="48" t="s">
        <v>682</v>
      </c>
      <c r="I35" s="48" t="s">
        <v>470</v>
      </c>
      <c r="J35" s="47">
        <v>120</v>
      </c>
      <c r="K35" s="49">
        <f t="shared" si="0"/>
        <v>10</v>
      </c>
      <c r="L35" s="50">
        <v>11314.99</v>
      </c>
      <c r="M35" s="50">
        <v>11314.99</v>
      </c>
      <c r="N35" s="47">
        <v>100306</v>
      </c>
    </row>
    <row r="36" spans="1:14" ht="18" customHeight="1" x14ac:dyDescent="0.25">
      <c r="A36" s="54">
        <v>13372</v>
      </c>
      <c r="B36" s="48" t="s">
        <v>225</v>
      </c>
      <c r="C36" s="47" t="s">
        <v>517</v>
      </c>
      <c r="D36" s="48" t="s">
        <v>167</v>
      </c>
      <c r="E36" s="48" t="s">
        <v>171</v>
      </c>
      <c r="F36" s="50">
        <v>83933.68</v>
      </c>
      <c r="G36" s="48" t="s">
        <v>516</v>
      </c>
      <c r="H36" s="48" t="s">
        <v>682</v>
      </c>
      <c r="I36" s="48" t="s">
        <v>470</v>
      </c>
      <c r="J36" s="47">
        <v>120</v>
      </c>
      <c r="K36" s="49">
        <f t="shared" si="0"/>
        <v>10</v>
      </c>
      <c r="L36" s="50">
        <v>8393.3700000000008</v>
      </c>
      <c r="M36" s="50">
        <v>8393.3700000000008</v>
      </c>
      <c r="N36" s="47">
        <v>100306</v>
      </c>
    </row>
    <row r="37" spans="1:14" ht="18" customHeight="1" x14ac:dyDescent="0.25">
      <c r="A37" s="54">
        <v>13742</v>
      </c>
      <c r="B37" s="48" t="s">
        <v>226</v>
      </c>
      <c r="C37" s="47" t="s">
        <v>227</v>
      </c>
      <c r="D37" s="48" t="s">
        <v>167</v>
      </c>
      <c r="E37" s="48" t="s">
        <v>169</v>
      </c>
      <c r="F37" s="50">
        <v>42129.94</v>
      </c>
      <c r="G37" s="48" t="s">
        <v>518</v>
      </c>
      <c r="H37" s="48" t="s">
        <v>503</v>
      </c>
      <c r="I37" s="48" t="s">
        <v>470</v>
      </c>
      <c r="J37" s="47">
        <v>96</v>
      </c>
      <c r="K37" s="49">
        <f t="shared" si="0"/>
        <v>8</v>
      </c>
      <c r="L37" s="50">
        <v>5266.24</v>
      </c>
      <c r="M37" s="50">
        <v>5266.24</v>
      </c>
      <c r="N37" s="47">
        <v>101336</v>
      </c>
    </row>
    <row r="38" spans="1:14" ht="18" customHeight="1" x14ac:dyDescent="0.25">
      <c r="A38" s="54">
        <v>13778</v>
      </c>
      <c r="B38" s="48" t="s">
        <v>228</v>
      </c>
      <c r="C38" s="47" t="s">
        <v>899</v>
      </c>
      <c r="D38" s="48" t="s">
        <v>167</v>
      </c>
      <c r="E38" s="48" t="s">
        <v>189</v>
      </c>
      <c r="F38" s="50">
        <v>84677.33</v>
      </c>
      <c r="G38" s="48" t="s">
        <v>519</v>
      </c>
      <c r="H38" s="48" t="s">
        <v>503</v>
      </c>
      <c r="I38" s="48" t="s">
        <v>470</v>
      </c>
      <c r="J38" s="48">
        <v>144</v>
      </c>
      <c r="K38" s="49">
        <f t="shared" si="0"/>
        <v>12</v>
      </c>
      <c r="L38" s="50">
        <v>7056.44</v>
      </c>
      <c r="M38" s="50">
        <v>7056.44</v>
      </c>
      <c r="N38" s="47">
        <v>102325</v>
      </c>
    </row>
    <row r="39" spans="1:14" ht="18" customHeight="1" x14ac:dyDescent="0.25">
      <c r="A39" s="54">
        <v>13803</v>
      </c>
      <c r="B39" s="48" t="s">
        <v>229</v>
      </c>
      <c r="C39" s="47" t="s">
        <v>230</v>
      </c>
      <c r="D39" s="48" t="s">
        <v>167</v>
      </c>
      <c r="E39" s="48" t="s">
        <v>175</v>
      </c>
      <c r="F39" s="50">
        <v>63757.51</v>
      </c>
      <c r="G39" s="48" t="s">
        <v>521</v>
      </c>
      <c r="H39" s="48" t="s">
        <v>503</v>
      </c>
      <c r="I39" s="48" t="s">
        <v>470</v>
      </c>
      <c r="J39" s="47">
        <v>156</v>
      </c>
      <c r="K39" s="49">
        <f t="shared" si="0"/>
        <v>13</v>
      </c>
      <c r="L39" s="50">
        <v>4904.42</v>
      </c>
      <c r="M39" s="50">
        <v>4904.42</v>
      </c>
      <c r="N39" s="47">
        <v>103305</v>
      </c>
    </row>
    <row r="40" spans="1:14" ht="18" customHeight="1" x14ac:dyDescent="0.25">
      <c r="A40" s="54">
        <v>13828</v>
      </c>
      <c r="B40" s="48" t="s">
        <v>231</v>
      </c>
      <c r="C40" s="47" t="s">
        <v>232</v>
      </c>
      <c r="D40" s="48" t="s">
        <v>167</v>
      </c>
      <c r="E40" s="48" t="s">
        <v>189</v>
      </c>
      <c r="F40" s="50">
        <v>36829.449999999997</v>
      </c>
      <c r="G40" s="48" t="s">
        <v>521</v>
      </c>
      <c r="H40" s="48" t="s">
        <v>503</v>
      </c>
      <c r="I40" s="48" t="s">
        <v>470</v>
      </c>
      <c r="J40" s="47">
        <v>108</v>
      </c>
      <c r="K40" s="49">
        <f t="shared" si="0"/>
        <v>9</v>
      </c>
      <c r="L40" s="50">
        <v>4092.16</v>
      </c>
      <c r="M40" s="50">
        <v>4092.16</v>
      </c>
      <c r="N40" s="47">
        <v>102318</v>
      </c>
    </row>
    <row r="41" spans="1:14" ht="18" customHeight="1" x14ac:dyDescent="0.25">
      <c r="A41" s="54">
        <v>13849</v>
      </c>
      <c r="B41" s="48" t="s">
        <v>233</v>
      </c>
      <c r="C41" s="47" t="s">
        <v>234</v>
      </c>
      <c r="D41" s="48" t="s">
        <v>167</v>
      </c>
      <c r="E41" s="48" t="s">
        <v>171</v>
      </c>
      <c r="F41" s="50">
        <v>36749.1</v>
      </c>
      <c r="G41" s="48" t="s">
        <v>523</v>
      </c>
      <c r="H41" s="48" t="s">
        <v>503</v>
      </c>
      <c r="I41" s="48" t="s">
        <v>470</v>
      </c>
      <c r="J41" s="47">
        <v>96</v>
      </c>
      <c r="K41" s="49">
        <f t="shared" si="0"/>
        <v>8</v>
      </c>
      <c r="L41" s="50">
        <v>4593.6400000000003</v>
      </c>
      <c r="M41" s="50">
        <v>4593.6400000000003</v>
      </c>
      <c r="N41" s="47">
        <v>100307</v>
      </c>
    </row>
    <row r="42" spans="1:14" ht="18" customHeight="1" x14ac:dyDescent="0.25">
      <c r="A42" s="54">
        <v>13894</v>
      </c>
      <c r="B42" s="48" t="s">
        <v>898</v>
      </c>
      <c r="C42" s="47" t="s">
        <v>897</v>
      </c>
      <c r="D42" s="48" t="s">
        <v>687</v>
      </c>
      <c r="E42" s="48" t="s">
        <v>175</v>
      </c>
      <c r="F42" s="50">
        <v>215324.16</v>
      </c>
      <c r="G42" s="48" t="s">
        <v>524</v>
      </c>
      <c r="H42" s="48" t="s">
        <v>624</v>
      </c>
      <c r="I42" s="48" t="s">
        <v>470</v>
      </c>
      <c r="J42" s="47">
        <v>96</v>
      </c>
      <c r="K42" s="49">
        <f t="shared" si="0"/>
        <v>8</v>
      </c>
      <c r="L42" s="50">
        <v>26915.52</v>
      </c>
      <c r="M42" s="50">
        <v>26915.52</v>
      </c>
      <c r="N42" s="47">
        <v>103307</v>
      </c>
    </row>
    <row r="43" spans="1:14" ht="18" customHeight="1" x14ac:dyDescent="0.25">
      <c r="A43" s="54">
        <v>13942</v>
      </c>
      <c r="B43" s="48" t="s">
        <v>896</v>
      </c>
      <c r="C43" s="47" t="s">
        <v>895</v>
      </c>
      <c r="D43" s="48" t="s">
        <v>687</v>
      </c>
      <c r="E43" s="48" t="s">
        <v>189</v>
      </c>
      <c r="F43" s="50">
        <v>137633.10999999999</v>
      </c>
      <c r="G43" s="48" t="s">
        <v>526</v>
      </c>
      <c r="H43" s="48" t="s">
        <v>624</v>
      </c>
      <c r="I43" s="48" t="s">
        <v>894</v>
      </c>
      <c r="J43" s="47">
        <v>120</v>
      </c>
      <c r="K43" s="49">
        <f t="shared" si="0"/>
        <v>10</v>
      </c>
      <c r="L43" s="50">
        <v>17121.669999999998</v>
      </c>
      <c r="M43" s="50">
        <v>17121.669999999998</v>
      </c>
      <c r="N43" s="47">
        <v>102313</v>
      </c>
    </row>
    <row r="44" spans="1:14" ht="18" customHeight="1" x14ac:dyDescent="0.25">
      <c r="A44" s="54">
        <v>14245</v>
      </c>
      <c r="B44" s="48" t="s">
        <v>235</v>
      </c>
      <c r="C44" s="47" t="s">
        <v>236</v>
      </c>
      <c r="D44" s="48" t="s">
        <v>167</v>
      </c>
      <c r="E44" s="48" t="s">
        <v>171</v>
      </c>
      <c r="F44" s="50">
        <v>230640.19</v>
      </c>
      <c r="G44" s="48" t="s">
        <v>527</v>
      </c>
      <c r="H44" s="48" t="s">
        <v>893</v>
      </c>
      <c r="I44" s="48" t="s">
        <v>470</v>
      </c>
      <c r="J44" s="47">
        <v>120</v>
      </c>
      <c r="K44" s="49">
        <f t="shared" si="0"/>
        <v>10</v>
      </c>
      <c r="L44" s="50">
        <v>23064.02</v>
      </c>
      <c r="M44" s="50">
        <v>23064.02</v>
      </c>
      <c r="N44" s="47">
        <v>100326</v>
      </c>
    </row>
    <row r="45" spans="1:14" ht="18" customHeight="1" x14ac:dyDescent="0.25">
      <c r="A45" s="54">
        <v>14332</v>
      </c>
      <c r="B45" s="48" t="s">
        <v>237</v>
      </c>
      <c r="C45" s="47" t="s">
        <v>238</v>
      </c>
      <c r="D45" s="48" t="s">
        <v>167</v>
      </c>
      <c r="E45" s="48" t="s">
        <v>175</v>
      </c>
      <c r="F45" s="50">
        <v>123478.07</v>
      </c>
      <c r="G45" s="48" t="s">
        <v>528</v>
      </c>
      <c r="H45" s="48" t="s">
        <v>509</v>
      </c>
      <c r="I45" s="48" t="s">
        <v>470</v>
      </c>
      <c r="J45" s="47">
        <v>144</v>
      </c>
      <c r="K45" s="49">
        <f t="shared" si="0"/>
        <v>12</v>
      </c>
      <c r="L45" s="50">
        <v>10289.84</v>
      </c>
      <c r="M45" s="50">
        <v>10289.84</v>
      </c>
      <c r="N45" s="47">
        <v>103311</v>
      </c>
    </row>
    <row r="46" spans="1:14" ht="18" customHeight="1" x14ac:dyDescent="0.25">
      <c r="A46" s="54">
        <v>14434</v>
      </c>
      <c r="B46" s="48" t="s">
        <v>892</v>
      </c>
      <c r="C46" s="47" t="s">
        <v>891</v>
      </c>
      <c r="D46" s="48" t="s">
        <v>687</v>
      </c>
      <c r="E46" s="48" t="s">
        <v>171</v>
      </c>
      <c r="F46" s="50">
        <v>65312.86</v>
      </c>
      <c r="G46" s="48" t="s">
        <v>529</v>
      </c>
      <c r="H46" s="48" t="s">
        <v>509</v>
      </c>
      <c r="I46" s="48" t="s">
        <v>470</v>
      </c>
      <c r="J46" s="47">
        <v>144</v>
      </c>
      <c r="K46" s="49">
        <f t="shared" si="0"/>
        <v>12</v>
      </c>
      <c r="L46" s="50">
        <v>5833.85</v>
      </c>
      <c r="M46" s="50">
        <v>5833.85</v>
      </c>
      <c r="N46" s="47">
        <v>100326</v>
      </c>
    </row>
    <row r="47" spans="1:14" ht="18" customHeight="1" x14ac:dyDescent="0.25">
      <c r="A47" s="54">
        <v>15059</v>
      </c>
      <c r="B47" s="48" t="s">
        <v>890</v>
      </c>
      <c r="C47" s="47" t="s">
        <v>889</v>
      </c>
      <c r="D47" s="48" t="s">
        <v>687</v>
      </c>
      <c r="E47" s="48" t="s">
        <v>189</v>
      </c>
      <c r="F47" s="50">
        <v>44800.44</v>
      </c>
      <c r="G47" s="48" t="s">
        <v>530</v>
      </c>
      <c r="H47" s="48" t="s">
        <v>515</v>
      </c>
      <c r="I47" s="48" t="s">
        <v>470</v>
      </c>
      <c r="J47" s="47">
        <v>118</v>
      </c>
      <c r="K47" s="49">
        <f t="shared" si="0"/>
        <v>9.8333333333333339</v>
      </c>
      <c r="L47" s="50">
        <v>4849.0600000000004</v>
      </c>
      <c r="M47" s="50">
        <v>4849.0600000000004</v>
      </c>
      <c r="N47" s="47">
        <v>102324</v>
      </c>
    </row>
    <row r="48" spans="1:14" ht="18" customHeight="1" x14ac:dyDescent="0.25">
      <c r="A48" s="54">
        <v>15876</v>
      </c>
      <c r="B48" s="48" t="s">
        <v>239</v>
      </c>
      <c r="C48" s="47" t="s">
        <v>240</v>
      </c>
      <c r="D48" s="48" t="s">
        <v>167</v>
      </c>
      <c r="E48" s="48" t="s">
        <v>169</v>
      </c>
      <c r="F48" s="50">
        <v>37615.11</v>
      </c>
      <c r="G48" s="48" t="s">
        <v>531</v>
      </c>
      <c r="H48" s="48" t="s">
        <v>525</v>
      </c>
      <c r="I48" s="48" t="s">
        <v>470</v>
      </c>
      <c r="J48" s="47">
        <v>144</v>
      </c>
      <c r="K48" s="49">
        <f t="shared" si="0"/>
        <v>12</v>
      </c>
      <c r="L48" s="50">
        <v>3134.59</v>
      </c>
      <c r="M48" s="50">
        <v>3134.59</v>
      </c>
      <c r="N48" s="47">
        <v>101340</v>
      </c>
    </row>
    <row r="49" spans="1:14" ht="18" customHeight="1" x14ac:dyDescent="0.25">
      <c r="A49" s="54">
        <v>16221</v>
      </c>
      <c r="B49" s="48" t="s">
        <v>888</v>
      </c>
      <c r="C49" s="47" t="s">
        <v>887</v>
      </c>
      <c r="D49" s="48" t="s">
        <v>687</v>
      </c>
      <c r="E49" s="48" t="s">
        <v>189</v>
      </c>
      <c r="F49" s="50">
        <v>288277.01</v>
      </c>
      <c r="G49" s="48" t="s">
        <v>533</v>
      </c>
      <c r="H49" s="48" t="s">
        <v>886</v>
      </c>
      <c r="I49" s="48" t="s">
        <v>470</v>
      </c>
      <c r="J49" s="47">
        <v>168</v>
      </c>
      <c r="K49" s="49">
        <f t="shared" si="0"/>
        <v>14</v>
      </c>
      <c r="L49" s="50">
        <v>21218.52</v>
      </c>
      <c r="M49" s="50">
        <v>21218.52</v>
      </c>
      <c r="N49" s="47">
        <v>102314</v>
      </c>
    </row>
    <row r="50" spans="1:14" ht="18" customHeight="1" x14ac:dyDescent="0.25">
      <c r="A50" s="54">
        <v>16322</v>
      </c>
      <c r="B50" s="48" t="s">
        <v>241</v>
      </c>
      <c r="C50" s="47" t="s">
        <v>242</v>
      </c>
      <c r="D50" s="48" t="s">
        <v>167</v>
      </c>
      <c r="E50" s="48" t="s">
        <v>175</v>
      </c>
      <c r="F50" s="50">
        <v>198380.23</v>
      </c>
      <c r="G50" s="48" t="s">
        <v>534</v>
      </c>
      <c r="H50" s="48" t="s">
        <v>886</v>
      </c>
      <c r="I50" s="48" t="s">
        <v>470</v>
      </c>
      <c r="J50" s="47">
        <v>96</v>
      </c>
      <c r="K50" s="49">
        <f t="shared" si="0"/>
        <v>8</v>
      </c>
      <c r="L50" s="50">
        <v>24797.53</v>
      </c>
      <c r="M50" s="50">
        <v>24797.53</v>
      </c>
      <c r="N50" s="47">
        <v>103317</v>
      </c>
    </row>
    <row r="51" spans="1:14" ht="18" customHeight="1" x14ac:dyDescent="0.25">
      <c r="A51" s="54">
        <v>17348</v>
      </c>
      <c r="B51" s="48" t="s">
        <v>885</v>
      </c>
      <c r="C51" s="47" t="s">
        <v>884</v>
      </c>
      <c r="D51" s="48" t="s">
        <v>687</v>
      </c>
      <c r="E51" s="48" t="s">
        <v>189</v>
      </c>
      <c r="F51" s="50">
        <v>38774.93</v>
      </c>
      <c r="G51" s="48" t="s">
        <v>535</v>
      </c>
      <c r="H51" s="48" t="s">
        <v>883</v>
      </c>
      <c r="I51" s="48" t="s">
        <v>470</v>
      </c>
      <c r="J51" s="47">
        <v>120</v>
      </c>
      <c r="K51" s="49">
        <f t="shared" si="0"/>
        <v>10</v>
      </c>
      <c r="L51" s="50">
        <v>3880.55</v>
      </c>
      <c r="M51" s="50">
        <v>3880.55</v>
      </c>
      <c r="N51" s="47">
        <v>102320</v>
      </c>
    </row>
    <row r="52" spans="1:14" ht="18" customHeight="1" x14ac:dyDescent="0.25">
      <c r="A52" s="54">
        <v>17500</v>
      </c>
      <c r="B52" s="48" t="s">
        <v>243</v>
      </c>
      <c r="C52" s="47" t="s">
        <v>882</v>
      </c>
      <c r="D52" s="48" t="s">
        <v>167</v>
      </c>
      <c r="E52" s="48" t="s">
        <v>171</v>
      </c>
      <c r="F52" s="50">
        <v>140725.42000000001</v>
      </c>
      <c r="G52" s="48" t="s">
        <v>536</v>
      </c>
      <c r="H52" s="48" t="s">
        <v>881</v>
      </c>
      <c r="I52" s="48" t="s">
        <v>470</v>
      </c>
      <c r="J52" s="48">
        <v>144</v>
      </c>
      <c r="K52" s="49">
        <f t="shared" si="0"/>
        <v>12</v>
      </c>
      <c r="L52" s="50">
        <v>11727.12</v>
      </c>
      <c r="M52" s="50">
        <v>11727.12</v>
      </c>
      <c r="N52" s="47">
        <v>100320</v>
      </c>
    </row>
    <row r="53" spans="1:14" ht="18" customHeight="1" x14ac:dyDescent="0.25">
      <c r="A53" s="54">
        <v>17676</v>
      </c>
      <c r="B53" s="48" t="s">
        <v>880</v>
      </c>
      <c r="C53" s="47" t="s">
        <v>879</v>
      </c>
      <c r="D53" s="48" t="s">
        <v>687</v>
      </c>
      <c r="E53" s="48" t="s">
        <v>169</v>
      </c>
      <c r="F53" s="50">
        <v>172105.04</v>
      </c>
      <c r="G53" s="48" t="s">
        <v>537</v>
      </c>
      <c r="H53" s="48" t="s">
        <v>532</v>
      </c>
      <c r="I53" s="48" t="s">
        <v>470</v>
      </c>
      <c r="J53" s="47">
        <v>96</v>
      </c>
      <c r="K53" s="49">
        <f t="shared" si="0"/>
        <v>8</v>
      </c>
      <c r="L53" s="50">
        <v>21513.13</v>
      </c>
      <c r="M53" s="50">
        <v>21513.13</v>
      </c>
      <c r="N53" s="47">
        <v>101311</v>
      </c>
    </row>
    <row r="54" spans="1:14" ht="18" customHeight="1" x14ac:dyDescent="0.25">
      <c r="A54" s="54">
        <v>18240</v>
      </c>
      <c r="B54" s="48" t="s">
        <v>244</v>
      </c>
      <c r="C54" s="47" t="s">
        <v>245</v>
      </c>
      <c r="D54" s="48" t="s">
        <v>167</v>
      </c>
      <c r="E54" s="48" t="s">
        <v>189</v>
      </c>
      <c r="F54" s="50">
        <v>116043.83</v>
      </c>
      <c r="G54" s="48" t="s">
        <v>539</v>
      </c>
      <c r="H54" s="48" t="s">
        <v>878</v>
      </c>
      <c r="I54" s="48" t="s">
        <v>470</v>
      </c>
      <c r="J54" s="47">
        <v>144</v>
      </c>
      <c r="K54" s="49">
        <f t="shared" si="0"/>
        <v>12</v>
      </c>
      <c r="L54" s="50">
        <v>9670.32</v>
      </c>
      <c r="M54" s="50">
        <v>9670.32</v>
      </c>
      <c r="N54" s="47">
        <v>102312</v>
      </c>
    </row>
    <row r="55" spans="1:14" ht="18" customHeight="1" x14ac:dyDescent="0.25">
      <c r="A55" s="54">
        <v>18431</v>
      </c>
      <c r="B55" s="48" t="s">
        <v>246</v>
      </c>
      <c r="C55" s="47" t="s">
        <v>247</v>
      </c>
      <c r="D55" s="48" t="s">
        <v>167</v>
      </c>
      <c r="E55" s="48" t="s">
        <v>171</v>
      </c>
      <c r="F55" s="50">
        <v>109337.72</v>
      </c>
      <c r="G55" s="48" t="s">
        <v>540</v>
      </c>
      <c r="H55" s="48" t="s">
        <v>538</v>
      </c>
      <c r="I55" s="48" t="s">
        <v>470</v>
      </c>
      <c r="J55" s="47">
        <v>96</v>
      </c>
      <c r="K55" s="49">
        <f t="shared" si="0"/>
        <v>8</v>
      </c>
      <c r="L55" s="50">
        <v>13667.22</v>
      </c>
      <c r="M55" s="50">
        <v>13667.22</v>
      </c>
      <c r="N55" s="47">
        <v>100315</v>
      </c>
    </row>
    <row r="56" spans="1:14" ht="18" customHeight="1" x14ac:dyDescent="0.25">
      <c r="A56" s="54">
        <v>18868</v>
      </c>
      <c r="B56" s="48" t="s">
        <v>248</v>
      </c>
      <c r="C56" s="47" t="s">
        <v>249</v>
      </c>
      <c r="D56" s="48" t="s">
        <v>167</v>
      </c>
      <c r="E56" s="48" t="s">
        <v>171</v>
      </c>
      <c r="F56" s="50">
        <v>51836.82</v>
      </c>
      <c r="G56" s="48" t="s">
        <v>541</v>
      </c>
      <c r="H56" s="48" t="s">
        <v>538</v>
      </c>
      <c r="I56" s="48" t="s">
        <v>470</v>
      </c>
      <c r="J56" s="47">
        <v>120</v>
      </c>
      <c r="K56" s="49">
        <f t="shared" si="0"/>
        <v>10</v>
      </c>
      <c r="L56" s="50">
        <v>5183.68</v>
      </c>
      <c r="M56" s="50">
        <v>5183.68</v>
      </c>
      <c r="N56" s="47">
        <v>100318</v>
      </c>
    </row>
    <row r="57" spans="1:14" ht="18" customHeight="1" x14ac:dyDescent="0.25">
      <c r="A57" s="54">
        <v>19191</v>
      </c>
      <c r="B57" s="48" t="s">
        <v>250</v>
      </c>
      <c r="C57" s="47" t="s">
        <v>251</v>
      </c>
      <c r="D57" s="48" t="s">
        <v>167</v>
      </c>
      <c r="E57" s="48" t="s">
        <v>171</v>
      </c>
      <c r="F57" s="50">
        <v>66088.570000000007</v>
      </c>
      <c r="G57" s="48" t="s">
        <v>543</v>
      </c>
      <c r="H57" s="48" t="s">
        <v>877</v>
      </c>
      <c r="I57" s="48" t="s">
        <v>470</v>
      </c>
      <c r="J57" s="47">
        <v>141</v>
      </c>
      <c r="K57" s="49">
        <f t="shared" si="0"/>
        <v>11.75</v>
      </c>
      <c r="L57" s="50">
        <v>5624.56</v>
      </c>
      <c r="M57" s="50">
        <v>5624.56</v>
      </c>
      <c r="N57" s="47">
        <v>100344</v>
      </c>
    </row>
    <row r="58" spans="1:14" ht="18" customHeight="1" x14ac:dyDescent="0.25">
      <c r="A58" s="54">
        <v>19204</v>
      </c>
      <c r="B58" s="48" t="s">
        <v>252</v>
      </c>
      <c r="C58" s="47" t="s">
        <v>253</v>
      </c>
      <c r="D58" s="48" t="s">
        <v>167</v>
      </c>
      <c r="E58" s="48" t="s">
        <v>171</v>
      </c>
      <c r="F58" s="50">
        <v>38346.89</v>
      </c>
      <c r="G58" s="48" t="s">
        <v>543</v>
      </c>
      <c r="H58" s="48" t="s">
        <v>877</v>
      </c>
      <c r="I58" s="48" t="s">
        <v>470</v>
      </c>
      <c r="J58" s="47">
        <v>141</v>
      </c>
      <c r="K58" s="49">
        <f t="shared" si="0"/>
        <v>11.75</v>
      </c>
      <c r="L58" s="50">
        <v>3263.57</v>
      </c>
      <c r="M58" s="50">
        <v>3263.57</v>
      </c>
      <c r="N58" s="47">
        <v>100344</v>
      </c>
    </row>
    <row r="59" spans="1:14" ht="18" customHeight="1" x14ac:dyDescent="0.25">
      <c r="A59" s="54">
        <v>19231</v>
      </c>
      <c r="B59" s="48" t="s">
        <v>254</v>
      </c>
      <c r="C59" s="47" t="s">
        <v>255</v>
      </c>
      <c r="D59" s="48" t="s">
        <v>167</v>
      </c>
      <c r="E59" s="48" t="s">
        <v>171</v>
      </c>
      <c r="F59" s="50">
        <v>39906.33</v>
      </c>
      <c r="G59" s="48" t="s">
        <v>543</v>
      </c>
      <c r="H59" s="48" t="s">
        <v>877</v>
      </c>
      <c r="I59" s="48" t="s">
        <v>470</v>
      </c>
      <c r="J59" s="47">
        <v>141</v>
      </c>
      <c r="K59" s="49">
        <f t="shared" si="0"/>
        <v>11.75</v>
      </c>
      <c r="L59" s="50">
        <v>3396.28</v>
      </c>
      <c r="M59" s="50">
        <v>3396.28</v>
      </c>
      <c r="N59" s="47">
        <v>100346</v>
      </c>
    </row>
    <row r="60" spans="1:14" ht="18" customHeight="1" x14ac:dyDescent="0.25">
      <c r="A60" s="54">
        <v>19248</v>
      </c>
      <c r="B60" s="48" t="s">
        <v>256</v>
      </c>
      <c r="C60" s="47" t="s">
        <v>257</v>
      </c>
      <c r="D60" s="48" t="s">
        <v>167</v>
      </c>
      <c r="E60" s="48" t="s">
        <v>171</v>
      </c>
      <c r="F60" s="50">
        <v>113506.8</v>
      </c>
      <c r="G60" s="48" t="s">
        <v>543</v>
      </c>
      <c r="H60" s="48" t="s">
        <v>877</v>
      </c>
      <c r="I60" s="48" t="s">
        <v>470</v>
      </c>
      <c r="J60" s="47">
        <v>141</v>
      </c>
      <c r="K60" s="49">
        <f t="shared" si="0"/>
        <v>11.75</v>
      </c>
      <c r="L60" s="50">
        <v>9660.15</v>
      </c>
      <c r="M60" s="50">
        <v>9660.15</v>
      </c>
      <c r="N60" s="47">
        <v>100347</v>
      </c>
    </row>
    <row r="61" spans="1:14" ht="18" customHeight="1" x14ac:dyDescent="0.25">
      <c r="A61" s="54">
        <v>19282</v>
      </c>
      <c r="B61" s="48" t="s">
        <v>258</v>
      </c>
      <c r="C61" s="47" t="s">
        <v>259</v>
      </c>
      <c r="D61" s="48" t="s">
        <v>167</v>
      </c>
      <c r="E61" s="48" t="s">
        <v>171</v>
      </c>
      <c r="F61" s="50">
        <v>71527.179999999993</v>
      </c>
      <c r="G61" s="48" t="s">
        <v>543</v>
      </c>
      <c r="H61" s="48" t="s">
        <v>877</v>
      </c>
      <c r="I61" s="48" t="s">
        <v>470</v>
      </c>
      <c r="J61" s="47">
        <v>141</v>
      </c>
      <c r="K61" s="49">
        <f t="shared" si="0"/>
        <v>11.75</v>
      </c>
      <c r="L61" s="50">
        <v>6087.42</v>
      </c>
      <c r="M61" s="50">
        <v>6087.42</v>
      </c>
      <c r="N61" s="47">
        <v>100345</v>
      </c>
    </row>
    <row r="62" spans="1:14" ht="18" customHeight="1" x14ac:dyDescent="0.25">
      <c r="A62" s="54">
        <v>19430</v>
      </c>
      <c r="B62" s="48" t="s">
        <v>260</v>
      </c>
      <c r="C62" s="47" t="s">
        <v>261</v>
      </c>
      <c r="D62" s="48" t="s">
        <v>167</v>
      </c>
      <c r="E62" s="48" t="s">
        <v>171</v>
      </c>
      <c r="F62" s="50">
        <v>46527.56</v>
      </c>
      <c r="G62" s="48" t="s">
        <v>543</v>
      </c>
      <c r="H62" s="48" t="s">
        <v>877</v>
      </c>
      <c r="I62" s="48" t="s">
        <v>470</v>
      </c>
      <c r="J62" s="47">
        <v>72</v>
      </c>
      <c r="K62" s="49">
        <f t="shared" si="0"/>
        <v>6</v>
      </c>
      <c r="L62" s="50">
        <v>7754.59</v>
      </c>
      <c r="M62" s="50">
        <v>7754.59</v>
      </c>
      <c r="N62" s="47">
        <v>100350</v>
      </c>
    </row>
    <row r="63" spans="1:14" ht="18" customHeight="1" x14ac:dyDescent="0.25">
      <c r="A63" s="54">
        <v>20008</v>
      </c>
      <c r="B63" s="48" t="s">
        <v>262</v>
      </c>
      <c r="C63" s="47" t="s">
        <v>263</v>
      </c>
      <c r="D63" s="48" t="s">
        <v>167</v>
      </c>
      <c r="E63" s="48" t="s">
        <v>171</v>
      </c>
      <c r="F63" s="50">
        <v>64104.75</v>
      </c>
      <c r="G63" s="48" t="s">
        <v>545</v>
      </c>
      <c r="H63" s="48" t="s">
        <v>877</v>
      </c>
      <c r="I63" s="48" t="s">
        <v>470</v>
      </c>
      <c r="J63" s="47">
        <v>141</v>
      </c>
      <c r="K63" s="49">
        <f t="shared" si="0"/>
        <v>11.75</v>
      </c>
      <c r="L63" s="50">
        <v>5455.72</v>
      </c>
      <c r="M63" s="50">
        <v>5455.72</v>
      </c>
      <c r="N63" s="47">
        <v>100315</v>
      </c>
    </row>
    <row r="64" spans="1:14" ht="18" customHeight="1" x14ac:dyDescent="0.25">
      <c r="A64" s="54">
        <v>20209</v>
      </c>
      <c r="B64" s="48" t="s">
        <v>264</v>
      </c>
      <c r="C64" s="47" t="s">
        <v>265</v>
      </c>
      <c r="D64" s="48" t="s">
        <v>167</v>
      </c>
      <c r="E64" s="48" t="s">
        <v>171</v>
      </c>
      <c r="F64" s="50">
        <v>144616.35</v>
      </c>
      <c r="G64" s="48" t="s">
        <v>546</v>
      </c>
      <c r="H64" s="48" t="s">
        <v>876</v>
      </c>
      <c r="I64" s="48" t="s">
        <v>470</v>
      </c>
      <c r="J64" s="47">
        <v>120</v>
      </c>
      <c r="K64" s="49">
        <f t="shared" si="0"/>
        <v>10</v>
      </c>
      <c r="L64" s="50">
        <v>14461.64</v>
      </c>
      <c r="M64" s="50">
        <v>14461.64</v>
      </c>
      <c r="N64" s="47">
        <v>100317</v>
      </c>
    </row>
    <row r="65" spans="1:14" ht="18" customHeight="1" x14ac:dyDescent="0.25">
      <c r="A65" s="54">
        <v>20223</v>
      </c>
      <c r="B65" s="48" t="s">
        <v>266</v>
      </c>
      <c r="C65" s="47" t="s">
        <v>267</v>
      </c>
      <c r="D65" s="48" t="s">
        <v>167</v>
      </c>
      <c r="E65" s="48" t="s">
        <v>169</v>
      </c>
      <c r="F65" s="50">
        <v>231294.59</v>
      </c>
      <c r="G65" s="48" t="s">
        <v>547</v>
      </c>
      <c r="H65" s="48" t="s">
        <v>876</v>
      </c>
      <c r="I65" s="48" t="s">
        <v>470</v>
      </c>
      <c r="J65" s="47">
        <v>144</v>
      </c>
      <c r="K65" s="49">
        <f t="shared" si="0"/>
        <v>12</v>
      </c>
      <c r="L65" s="50">
        <v>19274.55</v>
      </c>
      <c r="M65" s="50">
        <v>19274.55</v>
      </c>
      <c r="N65" s="47">
        <v>101339</v>
      </c>
    </row>
    <row r="66" spans="1:14" ht="18" customHeight="1" x14ac:dyDescent="0.25">
      <c r="A66" s="54" t="s">
        <v>268</v>
      </c>
      <c r="B66" s="48" t="s">
        <v>268</v>
      </c>
      <c r="C66" s="47" t="s">
        <v>269</v>
      </c>
      <c r="D66" s="48" t="s">
        <v>167</v>
      </c>
      <c r="E66" s="48" t="s">
        <v>169</v>
      </c>
      <c r="F66" s="50">
        <v>36356.94</v>
      </c>
      <c r="G66" s="48" t="s">
        <v>548</v>
      </c>
      <c r="H66" s="48" t="s">
        <v>678</v>
      </c>
      <c r="I66" s="48" t="s">
        <v>470</v>
      </c>
      <c r="J66" s="47">
        <v>144</v>
      </c>
      <c r="K66" s="49">
        <f t="shared" si="0"/>
        <v>12</v>
      </c>
      <c r="L66" s="50">
        <v>3029.75</v>
      </c>
      <c r="M66" s="50">
        <v>3029.75</v>
      </c>
      <c r="N66" s="47">
        <v>101339</v>
      </c>
    </row>
    <row r="67" spans="1:14" ht="18" customHeight="1" x14ac:dyDescent="0.25">
      <c r="A67" s="54">
        <v>20546</v>
      </c>
      <c r="B67" s="48" t="s">
        <v>270</v>
      </c>
      <c r="C67" s="47" t="s">
        <v>271</v>
      </c>
      <c r="D67" s="48" t="s">
        <v>167</v>
      </c>
      <c r="E67" s="48" t="s">
        <v>171</v>
      </c>
      <c r="F67" s="50">
        <v>199403.83</v>
      </c>
      <c r="G67" s="48" t="s">
        <v>549</v>
      </c>
      <c r="H67" s="48" t="s">
        <v>875</v>
      </c>
      <c r="I67" s="48" t="s">
        <v>470</v>
      </c>
      <c r="J67" s="47">
        <v>120</v>
      </c>
      <c r="K67" s="49">
        <f t="shared" ref="K67:K130" si="1">J67/12</f>
        <v>10</v>
      </c>
      <c r="L67" s="50">
        <v>19940.38</v>
      </c>
      <c r="M67" s="50">
        <v>19940.38</v>
      </c>
      <c r="N67" s="47">
        <v>100318</v>
      </c>
    </row>
    <row r="68" spans="1:14" ht="18" customHeight="1" x14ac:dyDescent="0.25">
      <c r="A68" s="54">
        <v>21036</v>
      </c>
      <c r="B68" s="48" t="s">
        <v>874</v>
      </c>
      <c r="C68" s="47" t="s">
        <v>873</v>
      </c>
      <c r="D68" s="48" t="s">
        <v>687</v>
      </c>
      <c r="E68" s="48" t="s">
        <v>169</v>
      </c>
      <c r="F68" s="50">
        <v>73843.25</v>
      </c>
      <c r="G68" s="48" t="s">
        <v>551</v>
      </c>
      <c r="H68" s="48" t="s">
        <v>506</v>
      </c>
      <c r="I68" s="48" t="s">
        <v>470</v>
      </c>
      <c r="J68" s="47">
        <v>72</v>
      </c>
      <c r="K68" s="49">
        <f t="shared" si="1"/>
        <v>6</v>
      </c>
      <c r="L68" s="50">
        <v>12307.21</v>
      </c>
      <c r="M68" s="50">
        <v>12307.21</v>
      </c>
      <c r="N68" s="47">
        <v>101338</v>
      </c>
    </row>
    <row r="69" spans="1:14" ht="18" customHeight="1" x14ac:dyDescent="0.25">
      <c r="A69" s="54">
        <v>21091</v>
      </c>
      <c r="B69" s="48" t="s">
        <v>272</v>
      </c>
      <c r="C69" s="47" t="s">
        <v>273</v>
      </c>
      <c r="D69" s="48" t="s">
        <v>167</v>
      </c>
      <c r="E69" s="48" t="s">
        <v>171</v>
      </c>
      <c r="F69" s="50">
        <v>151496</v>
      </c>
      <c r="G69" s="48" t="s">
        <v>552</v>
      </c>
      <c r="H69" s="48" t="s">
        <v>506</v>
      </c>
      <c r="I69" s="48" t="s">
        <v>470</v>
      </c>
      <c r="J69" s="47">
        <v>120</v>
      </c>
      <c r="K69" s="49">
        <f t="shared" si="1"/>
        <v>10</v>
      </c>
      <c r="L69" s="50">
        <v>15149.6</v>
      </c>
      <c r="M69" s="50">
        <v>15149.6</v>
      </c>
      <c r="N69" s="47">
        <v>100313</v>
      </c>
    </row>
    <row r="70" spans="1:14" ht="18" customHeight="1" x14ac:dyDescent="0.25">
      <c r="A70" s="54">
        <v>22660</v>
      </c>
      <c r="B70" s="48" t="s">
        <v>274</v>
      </c>
      <c r="C70" s="47" t="s">
        <v>872</v>
      </c>
      <c r="D70" s="48" t="s">
        <v>687</v>
      </c>
      <c r="E70" s="48" t="s">
        <v>169</v>
      </c>
      <c r="F70" s="50">
        <v>50471.55</v>
      </c>
      <c r="G70" s="48" t="s">
        <v>553</v>
      </c>
      <c r="H70" s="48" t="s">
        <v>871</v>
      </c>
      <c r="I70" s="48" t="s">
        <v>470</v>
      </c>
      <c r="J70" s="47">
        <v>144</v>
      </c>
      <c r="K70" s="49">
        <f t="shared" si="1"/>
        <v>12</v>
      </c>
      <c r="L70" s="50">
        <v>4223.74</v>
      </c>
      <c r="M70" s="50">
        <v>4223.74</v>
      </c>
      <c r="N70" s="47">
        <v>101212</v>
      </c>
    </row>
    <row r="71" spans="1:14" ht="18" customHeight="1" x14ac:dyDescent="0.25">
      <c r="A71" s="54">
        <v>24030</v>
      </c>
      <c r="B71" s="48" t="s">
        <v>870</v>
      </c>
      <c r="C71" s="47" t="s">
        <v>869</v>
      </c>
      <c r="D71" s="48" t="s">
        <v>167</v>
      </c>
      <c r="E71" s="48" t="s">
        <v>276</v>
      </c>
      <c r="F71" s="50">
        <v>41102.81</v>
      </c>
      <c r="G71" s="48" t="s">
        <v>868</v>
      </c>
      <c r="H71" s="48" t="s">
        <v>867</v>
      </c>
      <c r="I71" s="48" t="s">
        <v>470</v>
      </c>
      <c r="J71" s="47">
        <v>144</v>
      </c>
      <c r="K71" s="49">
        <f t="shared" si="1"/>
        <v>12</v>
      </c>
      <c r="L71" s="50">
        <v>3425.23</v>
      </c>
      <c r="M71" s="50">
        <v>3425.23</v>
      </c>
      <c r="N71" s="47">
        <v>107306</v>
      </c>
    </row>
    <row r="72" spans="1:14" ht="18" customHeight="1" x14ac:dyDescent="0.25">
      <c r="A72" s="54">
        <v>24281</v>
      </c>
      <c r="B72" s="48" t="s">
        <v>866</v>
      </c>
      <c r="C72" s="47" t="s">
        <v>865</v>
      </c>
      <c r="D72" s="48" t="s">
        <v>167</v>
      </c>
      <c r="E72" s="48" t="s">
        <v>171</v>
      </c>
      <c r="F72" s="50">
        <v>35000</v>
      </c>
      <c r="G72" s="48" t="s">
        <v>862</v>
      </c>
      <c r="H72" s="48" t="s">
        <v>574</v>
      </c>
      <c r="I72" s="48" t="s">
        <v>470</v>
      </c>
      <c r="J72" s="47">
        <v>72</v>
      </c>
      <c r="K72" s="49">
        <f t="shared" si="1"/>
        <v>6</v>
      </c>
      <c r="L72" s="50">
        <v>5833.33</v>
      </c>
      <c r="M72" s="50">
        <v>5833.33</v>
      </c>
      <c r="N72" s="47">
        <v>100311</v>
      </c>
    </row>
    <row r="73" spans="1:14" ht="18" customHeight="1" x14ac:dyDescent="0.25">
      <c r="A73" s="54">
        <v>24282</v>
      </c>
      <c r="B73" s="48" t="s">
        <v>864</v>
      </c>
      <c r="C73" s="47" t="s">
        <v>863</v>
      </c>
      <c r="D73" s="48" t="s">
        <v>167</v>
      </c>
      <c r="E73" s="48" t="s">
        <v>171</v>
      </c>
      <c r="F73" s="50">
        <v>65000</v>
      </c>
      <c r="G73" s="48" t="s">
        <v>862</v>
      </c>
      <c r="H73" s="48" t="s">
        <v>574</v>
      </c>
      <c r="I73" s="48" t="s">
        <v>470</v>
      </c>
      <c r="J73" s="47">
        <v>72</v>
      </c>
      <c r="K73" s="49">
        <f t="shared" si="1"/>
        <v>6</v>
      </c>
      <c r="L73" s="50">
        <v>10833.33</v>
      </c>
      <c r="M73" s="50">
        <v>10833.33</v>
      </c>
      <c r="N73" s="47">
        <v>100311</v>
      </c>
    </row>
    <row r="74" spans="1:14" ht="18" customHeight="1" x14ac:dyDescent="0.25">
      <c r="A74" s="54">
        <v>24460</v>
      </c>
      <c r="B74" s="48" t="s">
        <v>861</v>
      </c>
      <c r="C74" s="47" t="s">
        <v>860</v>
      </c>
      <c r="D74" s="48" t="s">
        <v>167</v>
      </c>
      <c r="E74" s="48" t="s">
        <v>859</v>
      </c>
      <c r="F74" s="50">
        <v>54601.2</v>
      </c>
      <c r="G74" s="48" t="s">
        <v>858</v>
      </c>
      <c r="H74" s="48" t="s">
        <v>471</v>
      </c>
      <c r="I74" s="48" t="s">
        <v>470</v>
      </c>
      <c r="J74" s="47">
        <v>72</v>
      </c>
      <c r="K74" s="49">
        <f t="shared" si="1"/>
        <v>6</v>
      </c>
      <c r="L74" s="50">
        <v>9100.2000000000007</v>
      </c>
      <c r="M74" s="50">
        <v>9100.2000000000007</v>
      </c>
      <c r="N74" s="47">
        <v>105301</v>
      </c>
    </row>
    <row r="75" spans="1:14" ht="18" customHeight="1" x14ac:dyDescent="0.25">
      <c r="A75" s="54">
        <v>24586</v>
      </c>
      <c r="B75" s="48" t="s">
        <v>857</v>
      </c>
      <c r="C75" s="47" t="s">
        <v>856</v>
      </c>
      <c r="D75" s="48" t="s">
        <v>687</v>
      </c>
      <c r="E75" s="48" t="s">
        <v>171</v>
      </c>
      <c r="F75" s="50">
        <v>68420.899999999994</v>
      </c>
      <c r="G75" s="48" t="s">
        <v>554</v>
      </c>
      <c r="H75" s="48" t="s">
        <v>471</v>
      </c>
      <c r="I75" s="48" t="s">
        <v>855</v>
      </c>
      <c r="J75" s="47">
        <v>170</v>
      </c>
      <c r="K75" s="49">
        <f t="shared" si="1"/>
        <v>14.166666666666666</v>
      </c>
      <c r="L75" s="50">
        <v>5668.22</v>
      </c>
      <c r="M75" s="50">
        <v>5668.22</v>
      </c>
      <c r="N75" s="47">
        <v>100349</v>
      </c>
    </row>
    <row r="76" spans="1:14" ht="18" customHeight="1" x14ac:dyDescent="0.25">
      <c r="A76" s="54">
        <v>24669</v>
      </c>
      <c r="B76" s="48" t="s">
        <v>278</v>
      </c>
      <c r="C76" s="47" t="s">
        <v>279</v>
      </c>
      <c r="D76" s="48" t="s">
        <v>167</v>
      </c>
      <c r="E76" s="48" t="s">
        <v>169</v>
      </c>
      <c r="F76" s="50">
        <v>67994.73</v>
      </c>
      <c r="G76" s="48" t="s">
        <v>555</v>
      </c>
      <c r="H76" s="48" t="s">
        <v>471</v>
      </c>
      <c r="I76" s="48" t="s">
        <v>854</v>
      </c>
      <c r="J76" s="47">
        <v>120</v>
      </c>
      <c r="K76" s="49">
        <f t="shared" si="1"/>
        <v>10</v>
      </c>
      <c r="L76" s="50">
        <v>6799.47</v>
      </c>
      <c r="M76" s="50">
        <v>6799.47</v>
      </c>
      <c r="N76" s="47">
        <v>101339</v>
      </c>
    </row>
    <row r="77" spans="1:14" ht="18" customHeight="1" x14ac:dyDescent="0.25">
      <c r="A77" s="54">
        <v>25297</v>
      </c>
      <c r="B77" s="48" t="s">
        <v>280</v>
      </c>
      <c r="C77" s="47" t="s">
        <v>281</v>
      </c>
      <c r="D77" s="48" t="s">
        <v>167</v>
      </c>
      <c r="E77" s="48" t="s">
        <v>175</v>
      </c>
      <c r="F77" s="50">
        <v>470504.58</v>
      </c>
      <c r="G77" s="48" t="s">
        <v>556</v>
      </c>
      <c r="H77" s="48" t="s">
        <v>853</v>
      </c>
      <c r="I77" s="48" t="s">
        <v>470</v>
      </c>
      <c r="J77" s="47">
        <v>96</v>
      </c>
      <c r="K77" s="49">
        <f t="shared" si="1"/>
        <v>8</v>
      </c>
      <c r="L77" s="50">
        <v>58813.07</v>
      </c>
      <c r="M77" s="50">
        <v>58813.07</v>
      </c>
      <c r="N77" s="47">
        <v>103311</v>
      </c>
    </row>
    <row r="78" spans="1:14" ht="18" customHeight="1" x14ac:dyDescent="0.25">
      <c r="A78" s="54">
        <v>25367</v>
      </c>
      <c r="B78" s="48" t="s">
        <v>282</v>
      </c>
      <c r="C78" s="47" t="s">
        <v>283</v>
      </c>
      <c r="D78" s="48" t="s">
        <v>167</v>
      </c>
      <c r="E78" s="48" t="s">
        <v>175</v>
      </c>
      <c r="F78" s="50">
        <v>82269.52</v>
      </c>
      <c r="G78" s="48" t="s">
        <v>557</v>
      </c>
      <c r="H78" s="48" t="s">
        <v>852</v>
      </c>
      <c r="I78" s="48" t="s">
        <v>470</v>
      </c>
      <c r="J78" s="47">
        <v>96</v>
      </c>
      <c r="K78" s="49">
        <f t="shared" si="1"/>
        <v>8</v>
      </c>
      <c r="L78" s="50">
        <v>10283.69</v>
      </c>
      <c r="M78" s="50">
        <v>10283.69</v>
      </c>
      <c r="N78" s="47">
        <v>103311</v>
      </c>
    </row>
    <row r="79" spans="1:14" ht="18" customHeight="1" x14ac:dyDescent="0.25">
      <c r="A79" s="54">
        <v>25751</v>
      </c>
      <c r="B79" s="48" t="s">
        <v>284</v>
      </c>
      <c r="C79" s="47" t="s">
        <v>285</v>
      </c>
      <c r="D79" s="48" t="s">
        <v>167</v>
      </c>
      <c r="E79" s="48" t="s">
        <v>169</v>
      </c>
      <c r="F79" s="50">
        <v>53157</v>
      </c>
      <c r="G79" s="48" t="s">
        <v>559</v>
      </c>
      <c r="H79" s="48" t="s">
        <v>851</v>
      </c>
      <c r="I79" s="48" t="s">
        <v>470</v>
      </c>
      <c r="J79" s="47">
        <v>72</v>
      </c>
      <c r="K79" s="49">
        <f t="shared" si="1"/>
        <v>6</v>
      </c>
      <c r="L79" s="50">
        <v>8859.5</v>
      </c>
      <c r="M79" s="50">
        <v>8859.5</v>
      </c>
      <c r="N79" s="47">
        <v>101313</v>
      </c>
    </row>
    <row r="80" spans="1:14" ht="18" customHeight="1" x14ac:dyDescent="0.25">
      <c r="A80" s="54">
        <v>25802</v>
      </c>
      <c r="B80" s="48" t="s">
        <v>286</v>
      </c>
      <c r="C80" s="47" t="s">
        <v>287</v>
      </c>
      <c r="D80" s="48" t="s">
        <v>167</v>
      </c>
      <c r="E80" s="48" t="s">
        <v>189</v>
      </c>
      <c r="F80" s="50">
        <v>41510.879999999997</v>
      </c>
      <c r="G80" s="48" t="s">
        <v>560</v>
      </c>
      <c r="H80" s="48" t="s">
        <v>850</v>
      </c>
      <c r="I80" s="48" t="s">
        <v>470</v>
      </c>
      <c r="J80" s="47">
        <v>96</v>
      </c>
      <c r="K80" s="49">
        <f t="shared" si="1"/>
        <v>8</v>
      </c>
      <c r="L80" s="50">
        <v>5188.8599999999997</v>
      </c>
      <c r="M80" s="50">
        <v>5188.8599999999997</v>
      </c>
      <c r="N80" s="47">
        <v>102317</v>
      </c>
    </row>
    <row r="81" spans="1:14" ht="18" customHeight="1" x14ac:dyDescent="0.25">
      <c r="A81" s="54">
        <v>25814</v>
      </c>
      <c r="B81" s="48" t="s">
        <v>288</v>
      </c>
      <c r="C81" s="47" t="s">
        <v>289</v>
      </c>
      <c r="D81" s="48" t="s">
        <v>167</v>
      </c>
      <c r="E81" s="48" t="s">
        <v>169</v>
      </c>
      <c r="F81" s="50">
        <v>49889.56</v>
      </c>
      <c r="G81" s="48" t="s">
        <v>561</v>
      </c>
      <c r="H81" s="48" t="s">
        <v>842</v>
      </c>
      <c r="I81" s="48" t="s">
        <v>470</v>
      </c>
      <c r="J81" s="47">
        <v>96</v>
      </c>
      <c r="K81" s="49">
        <f t="shared" si="1"/>
        <v>8</v>
      </c>
      <c r="L81" s="50">
        <v>6236.2</v>
      </c>
      <c r="M81" s="50">
        <v>6236.2</v>
      </c>
      <c r="N81" s="47">
        <v>101313</v>
      </c>
    </row>
    <row r="82" spans="1:14" ht="18" customHeight="1" x14ac:dyDescent="0.25">
      <c r="A82" s="54">
        <v>26132</v>
      </c>
      <c r="B82" s="48" t="s">
        <v>290</v>
      </c>
      <c r="C82" s="47" t="s">
        <v>291</v>
      </c>
      <c r="D82" s="48" t="s">
        <v>167</v>
      </c>
      <c r="E82" s="48" t="s">
        <v>171</v>
      </c>
      <c r="F82" s="50">
        <v>121360</v>
      </c>
      <c r="G82" s="48" t="s">
        <v>562</v>
      </c>
      <c r="H82" s="48" t="s">
        <v>849</v>
      </c>
      <c r="I82" s="48" t="s">
        <v>470</v>
      </c>
      <c r="J82" s="47">
        <v>144</v>
      </c>
      <c r="K82" s="49">
        <f t="shared" si="1"/>
        <v>12</v>
      </c>
      <c r="L82" s="50">
        <v>10113.33</v>
      </c>
      <c r="M82" s="50">
        <v>10113.33</v>
      </c>
      <c r="N82" s="47">
        <v>100218</v>
      </c>
    </row>
    <row r="83" spans="1:14" ht="18" customHeight="1" x14ac:dyDescent="0.25">
      <c r="A83" s="54">
        <v>26142</v>
      </c>
      <c r="B83" s="48" t="s">
        <v>848</v>
      </c>
      <c r="C83" s="47" t="s">
        <v>847</v>
      </c>
      <c r="D83" s="48" t="s">
        <v>687</v>
      </c>
      <c r="E83" s="48" t="s">
        <v>169</v>
      </c>
      <c r="F83" s="50">
        <v>75993.59</v>
      </c>
      <c r="G83" s="48" t="s">
        <v>563</v>
      </c>
      <c r="H83" s="48" t="s">
        <v>846</v>
      </c>
      <c r="I83" s="48" t="s">
        <v>845</v>
      </c>
      <c r="J83" s="47">
        <v>120</v>
      </c>
      <c r="K83" s="49">
        <f t="shared" si="1"/>
        <v>10</v>
      </c>
      <c r="L83" s="50">
        <v>7845.41</v>
      </c>
      <c r="M83" s="50">
        <v>7845.41</v>
      </c>
      <c r="N83" s="47">
        <v>101302</v>
      </c>
    </row>
    <row r="84" spans="1:14" ht="18" customHeight="1" x14ac:dyDescent="0.25">
      <c r="A84" s="54">
        <v>26254</v>
      </c>
      <c r="B84" s="48" t="s">
        <v>292</v>
      </c>
      <c r="C84" s="47" t="s">
        <v>293</v>
      </c>
      <c r="D84" s="48" t="s">
        <v>167</v>
      </c>
      <c r="E84" s="48" t="s">
        <v>169</v>
      </c>
      <c r="F84" s="50">
        <v>172119.32</v>
      </c>
      <c r="G84" s="48" t="s">
        <v>565</v>
      </c>
      <c r="H84" s="48" t="s">
        <v>844</v>
      </c>
      <c r="I84" s="48" t="s">
        <v>470</v>
      </c>
      <c r="J84" s="47">
        <v>120</v>
      </c>
      <c r="K84" s="49">
        <f t="shared" si="1"/>
        <v>10</v>
      </c>
      <c r="L84" s="50">
        <v>17211.93</v>
      </c>
      <c r="M84" s="50">
        <v>17211.93</v>
      </c>
      <c r="N84" s="47">
        <v>101336</v>
      </c>
    </row>
    <row r="85" spans="1:14" ht="18" customHeight="1" x14ac:dyDescent="0.25">
      <c r="A85" s="54">
        <v>26300</v>
      </c>
      <c r="B85" s="48" t="s">
        <v>294</v>
      </c>
      <c r="C85" s="47" t="s">
        <v>295</v>
      </c>
      <c r="D85" s="48" t="s">
        <v>167</v>
      </c>
      <c r="E85" s="48" t="s">
        <v>169</v>
      </c>
      <c r="F85" s="50">
        <v>42680.58</v>
      </c>
      <c r="G85" s="48" t="s">
        <v>566</v>
      </c>
      <c r="H85" s="48" t="s">
        <v>843</v>
      </c>
      <c r="I85" s="48" t="s">
        <v>470</v>
      </c>
      <c r="J85" s="47">
        <v>96</v>
      </c>
      <c r="K85" s="49">
        <f t="shared" si="1"/>
        <v>8</v>
      </c>
      <c r="L85" s="50">
        <v>5335.07</v>
      </c>
      <c r="M85" s="50">
        <v>5335.07</v>
      </c>
      <c r="N85" s="47">
        <v>101336</v>
      </c>
    </row>
    <row r="86" spans="1:14" ht="18" customHeight="1" x14ac:dyDescent="0.25">
      <c r="A86" s="54">
        <v>26341</v>
      </c>
      <c r="B86" s="48" t="s">
        <v>296</v>
      </c>
      <c r="C86" s="47" t="s">
        <v>297</v>
      </c>
      <c r="D86" s="48" t="s">
        <v>167</v>
      </c>
      <c r="E86" s="48" t="s">
        <v>169</v>
      </c>
      <c r="F86" s="50">
        <v>35331.17</v>
      </c>
      <c r="G86" s="48" t="s">
        <v>567</v>
      </c>
      <c r="H86" s="48" t="s">
        <v>843</v>
      </c>
      <c r="I86" s="48" t="s">
        <v>470</v>
      </c>
      <c r="J86" s="47">
        <v>120</v>
      </c>
      <c r="K86" s="49">
        <f t="shared" si="1"/>
        <v>10</v>
      </c>
      <c r="L86" s="50">
        <v>3533.12</v>
      </c>
      <c r="M86" s="50">
        <v>3533.12</v>
      </c>
      <c r="N86" s="47">
        <v>101337</v>
      </c>
    </row>
    <row r="87" spans="1:14" ht="18" customHeight="1" x14ac:dyDescent="0.25">
      <c r="A87" s="54">
        <v>26517</v>
      </c>
      <c r="B87" s="48" t="s">
        <v>298</v>
      </c>
      <c r="C87" s="47" t="s">
        <v>299</v>
      </c>
      <c r="D87" s="48" t="s">
        <v>167</v>
      </c>
      <c r="E87" s="48" t="s">
        <v>169</v>
      </c>
      <c r="F87" s="50">
        <v>246816.44</v>
      </c>
      <c r="G87" s="48" t="s">
        <v>569</v>
      </c>
      <c r="H87" s="48" t="s">
        <v>482</v>
      </c>
      <c r="I87" s="48" t="s">
        <v>470</v>
      </c>
      <c r="J87" s="47">
        <v>120</v>
      </c>
      <c r="K87" s="49">
        <f t="shared" si="1"/>
        <v>10</v>
      </c>
      <c r="L87" s="50">
        <v>24681.64</v>
      </c>
      <c r="M87" s="50">
        <v>24681.64</v>
      </c>
      <c r="N87" s="47">
        <v>101312</v>
      </c>
    </row>
    <row r="88" spans="1:14" ht="18" customHeight="1" x14ac:dyDescent="0.25">
      <c r="A88" s="54">
        <v>26601</v>
      </c>
      <c r="B88" s="48" t="s">
        <v>300</v>
      </c>
      <c r="C88" s="47" t="s">
        <v>301</v>
      </c>
      <c r="D88" s="48" t="s">
        <v>167</v>
      </c>
      <c r="E88" s="48" t="s">
        <v>169</v>
      </c>
      <c r="F88" s="50">
        <v>924338.46</v>
      </c>
      <c r="G88" s="48" t="s">
        <v>571</v>
      </c>
      <c r="H88" s="48" t="s">
        <v>842</v>
      </c>
      <c r="I88" s="48" t="s">
        <v>470</v>
      </c>
      <c r="J88" s="47">
        <v>120</v>
      </c>
      <c r="K88" s="49">
        <f t="shared" si="1"/>
        <v>10</v>
      </c>
      <c r="L88" s="50">
        <v>92433.85</v>
      </c>
      <c r="M88" s="50">
        <v>92433.85</v>
      </c>
      <c r="N88" s="47">
        <v>101302</v>
      </c>
    </row>
    <row r="89" spans="1:14" ht="18" customHeight="1" x14ac:dyDescent="0.25">
      <c r="A89" s="54">
        <v>26970</v>
      </c>
      <c r="B89" s="48" t="s">
        <v>302</v>
      </c>
      <c r="C89" s="47" t="s">
        <v>303</v>
      </c>
      <c r="D89" s="48" t="s">
        <v>167</v>
      </c>
      <c r="E89" s="48" t="s">
        <v>189</v>
      </c>
      <c r="F89" s="50">
        <v>96656.42</v>
      </c>
      <c r="G89" s="48" t="s">
        <v>573</v>
      </c>
      <c r="H89" s="48" t="s">
        <v>564</v>
      </c>
      <c r="I89" s="48" t="s">
        <v>841</v>
      </c>
      <c r="J89" s="47">
        <v>144</v>
      </c>
      <c r="K89" s="49">
        <f t="shared" si="1"/>
        <v>12</v>
      </c>
      <c r="L89" s="50">
        <v>8054.7</v>
      </c>
      <c r="M89" s="50">
        <v>8054.7</v>
      </c>
      <c r="N89" s="47">
        <v>102303</v>
      </c>
    </row>
    <row r="90" spans="1:14" ht="18" customHeight="1" x14ac:dyDescent="0.25">
      <c r="A90" s="54">
        <v>26991</v>
      </c>
      <c r="B90" s="48" t="s">
        <v>304</v>
      </c>
      <c r="C90" s="47" t="s">
        <v>305</v>
      </c>
      <c r="D90" s="48" t="s">
        <v>167</v>
      </c>
      <c r="E90" s="48" t="s">
        <v>169</v>
      </c>
      <c r="F90" s="50">
        <v>41548.9</v>
      </c>
      <c r="G90" s="48" t="s">
        <v>576</v>
      </c>
      <c r="H90" s="48" t="s">
        <v>564</v>
      </c>
      <c r="I90" s="48" t="s">
        <v>470</v>
      </c>
      <c r="J90" s="47">
        <v>96</v>
      </c>
      <c r="K90" s="49">
        <f t="shared" si="1"/>
        <v>8</v>
      </c>
      <c r="L90" s="50">
        <v>5193.6099999999997</v>
      </c>
      <c r="M90" s="50">
        <v>5193.6099999999997</v>
      </c>
      <c r="N90" s="47">
        <v>101336</v>
      </c>
    </row>
    <row r="91" spans="1:14" ht="18" customHeight="1" x14ac:dyDescent="0.25">
      <c r="A91" s="54">
        <v>27037</v>
      </c>
      <c r="B91" s="48" t="s">
        <v>306</v>
      </c>
      <c r="C91" s="47" t="s">
        <v>307</v>
      </c>
      <c r="D91" s="48" t="s">
        <v>167</v>
      </c>
      <c r="E91" s="48" t="s">
        <v>169</v>
      </c>
      <c r="F91" s="50">
        <v>87617.41</v>
      </c>
      <c r="G91" s="48" t="s">
        <v>577</v>
      </c>
      <c r="H91" s="48" t="s">
        <v>839</v>
      </c>
      <c r="I91" s="48" t="s">
        <v>470</v>
      </c>
      <c r="J91" s="47">
        <v>120</v>
      </c>
      <c r="K91" s="49">
        <f t="shared" si="1"/>
        <v>10</v>
      </c>
      <c r="L91" s="50">
        <v>8761.74</v>
      </c>
      <c r="M91" s="50">
        <v>8761.74</v>
      </c>
      <c r="N91" s="47">
        <v>101312</v>
      </c>
    </row>
    <row r="92" spans="1:14" ht="18" customHeight="1" x14ac:dyDescent="0.25">
      <c r="A92" s="54">
        <v>27049</v>
      </c>
      <c r="B92" s="48" t="s">
        <v>308</v>
      </c>
      <c r="C92" s="47" t="s">
        <v>309</v>
      </c>
      <c r="D92" s="48" t="s">
        <v>167</v>
      </c>
      <c r="E92" s="48" t="s">
        <v>189</v>
      </c>
      <c r="F92" s="50">
        <v>143282.74</v>
      </c>
      <c r="G92" s="48" t="s">
        <v>579</v>
      </c>
      <c r="H92" s="48" t="s">
        <v>839</v>
      </c>
      <c r="I92" s="48" t="s">
        <v>840</v>
      </c>
      <c r="J92" s="47">
        <v>144</v>
      </c>
      <c r="K92" s="49">
        <f t="shared" si="1"/>
        <v>12</v>
      </c>
      <c r="L92" s="50">
        <v>11940.23</v>
      </c>
      <c r="M92" s="50">
        <v>11940.23</v>
      </c>
      <c r="N92" s="47">
        <v>102303</v>
      </c>
    </row>
    <row r="93" spans="1:14" ht="18" customHeight="1" x14ac:dyDescent="0.25">
      <c r="A93" s="54">
        <v>27052</v>
      </c>
      <c r="B93" s="48" t="s">
        <v>310</v>
      </c>
      <c r="C93" s="47" t="s">
        <v>311</v>
      </c>
      <c r="D93" s="48" t="s">
        <v>167</v>
      </c>
      <c r="E93" s="48" t="s">
        <v>169</v>
      </c>
      <c r="F93" s="50">
        <v>146643.19</v>
      </c>
      <c r="G93" s="48" t="s">
        <v>579</v>
      </c>
      <c r="H93" s="48" t="s">
        <v>839</v>
      </c>
      <c r="I93" s="48" t="s">
        <v>470</v>
      </c>
      <c r="J93" s="47">
        <v>96</v>
      </c>
      <c r="K93" s="49">
        <f t="shared" si="1"/>
        <v>8</v>
      </c>
      <c r="L93" s="50">
        <v>18330.400000000001</v>
      </c>
      <c r="M93" s="50">
        <v>18330.400000000001</v>
      </c>
      <c r="N93" s="47">
        <v>101336</v>
      </c>
    </row>
    <row r="94" spans="1:14" ht="18" customHeight="1" x14ac:dyDescent="0.25">
      <c r="A94" s="54">
        <v>27088</v>
      </c>
      <c r="B94" s="48" t="s">
        <v>312</v>
      </c>
      <c r="C94" s="47" t="s">
        <v>313</v>
      </c>
      <c r="D94" s="48" t="s">
        <v>167</v>
      </c>
      <c r="E94" s="48" t="s">
        <v>169</v>
      </c>
      <c r="F94" s="50">
        <v>51592.81</v>
      </c>
      <c r="G94" s="48" t="s">
        <v>580</v>
      </c>
      <c r="H94" s="48" t="s">
        <v>839</v>
      </c>
      <c r="I94" s="48" t="s">
        <v>470</v>
      </c>
      <c r="J94" s="47">
        <v>120</v>
      </c>
      <c r="K94" s="49">
        <f t="shared" si="1"/>
        <v>10</v>
      </c>
      <c r="L94" s="50">
        <v>5159.28</v>
      </c>
      <c r="M94" s="50">
        <v>5159.28</v>
      </c>
      <c r="N94" s="47">
        <v>101307</v>
      </c>
    </row>
    <row r="95" spans="1:14" ht="18" customHeight="1" x14ac:dyDescent="0.25">
      <c r="A95" s="54">
        <v>27355</v>
      </c>
      <c r="B95" s="48" t="s">
        <v>314</v>
      </c>
      <c r="C95" s="47" t="s">
        <v>315</v>
      </c>
      <c r="D95" s="48" t="s">
        <v>167</v>
      </c>
      <c r="E95" s="48" t="s">
        <v>171</v>
      </c>
      <c r="F95" s="50">
        <v>68462.42</v>
      </c>
      <c r="G95" s="48" t="s">
        <v>581</v>
      </c>
      <c r="H95" s="48" t="s">
        <v>570</v>
      </c>
      <c r="I95" s="48" t="s">
        <v>470</v>
      </c>
      <c r="J95" s="47">
        <v>96</v>
      </c>
      <c r="K95" s="49">
        <f t="shared" si="1"/>
        <v>8</v>
      </c>
      <c r="L95" s="50">
        <v>8557.7999999999993</v>
      </c>
      <c r="M95" s="50">
        <v>8557.7999999999993</v>
      </c>
      <c r="N95" s="47">
        <v>100350</v>
      </c>
    </row>
    <row r="96" spans="1:14" ht="18" customHeight="1" x14ac:dyDescent="0.25">
      <c r="A96" s="54">
        <v>27492</v>
      </c>
      <c r="B96" s="48" t="s">
        <v>316</v>
      </c>
      <c r="C96" s="47" t="s">
        <v>317</v>
      </c>
      <c r="D96" s="48" t="s">
        <v>167</v>
      </c>
      <c r="E96" s="48" t="s">
        <v>171</v>
      </c>
      <c r="F96" s="50">
        <v>382009.88</v>
      </c>
      <c r="G96" s="48" t="s">
        <v>582</v>
      </c>
      <c r="H96" s="48" t="s">
        <v>616</v>
      </c>
      <c r="I96" s="48" t="s">
        <v>470</v>
      </c>
      <c r="J96" s="47">
        <v>120</v>
      </c>
      <c r="K96" s="49">
        <f t="shared" si="1"/>
        <v>10</v>
      </c>
      <c r="L96" s="50">
        <v>38200.99</v>
      </c>
      <c r="M96" s="50">
        <v>38200.99</v>
      </c>
      <c r="N96" s="47">
        <v>100317</v>
      </c>
    </row>
    <row r="97" spans="1:14" ht="18" customHeight="1" x14ac:dyDescent="0.25">
      <c r="A97" s="54">
        <v>27510</v>
      </c>
      <c r="B97" s="48" t="s">
        <v>318</v>
      </c>
      <c r="C97" s="47" t="s">
        <v>319</v>
      </c>
      <c r="D97" s="48" t="s">
        <v>167</v>
      </c>
      <c r="E97" s="48" t="s">
        <v>189</v>
      </c>
      <c r="F97" s="50">
        <v>57075.89</v>
      </c>
      <c r="G97" s="48" t="s">
        <v>583</v>
      </c>
      <c r="H97" s="48" t="s">
        <v>616</v>
      </c>
      <c r="I97" s="48" t="s">
        <v>838</v>
      </c>
      <c r="J97" s="47">
        <v>144</v>
      </c>
      <c r="K97" s="49">
        <f t="shared" si="1"/>
        <v>12</v>
      </c>
      <c r="L97" s="50">
        <v>4756.32</v>
      </c>
      <c r="M97" s="50">
        <v>4756.32</v>
      </c>
      <c r="N97" s="47">
        <v>102303</v>
      </c>
    </row>
    <row r="98" spans="1:14" ht="18" customHeight="1" x14ac:dyDescent="0.25">
      <c r="A98" s="54">
        <v>28091</v>
      </c>
      <c r="B98" s="48" t="s">
        <v>320</v>
      </c>
      <c r="C98" s="47" t="s">
        <v>321</v>
      </c>
      <c r="D98" s="48" t="s">
        <v>167</v>
      </c>
      <c r="E98" s="48" t="s">
        <v>175</v>
      </c>
      <c r="F98" s="50">
        <v>62640</v>
      </c>
      <c r="G98" s="48" t="s">
        <v>584</v>
      </c>
      <c r="H98" s="48" t="s">
        <v>837</v>
      </c>
      <c r="I98" s="48" t="s">
        <v>470</v>
      </c>
      <c r="J98" s="47">
        <v>96</v>
      </c>
      <c r="K98" s="49">
        <f t="shared" si="1"/>
        <v>8</v>
      </c>
      <c r="L98" s="50">
        <v>7830</v>
      </c>
      <c r="M98" s="50">
        <v>7830</v>
      </c>
      <c r="N98" s="47">
        <v>103315</v>
      </c>
    </row>
    <row r="99" spans="1:14" ht="18" customHeight="1" x14ac:dyDescent="0.25">
      <c r="A99" s="54">
        <v>29097</v>
      </c>
      <c r="B99" s="48" t="s">
        <v>322</v>
      </c>
      <c r="C99" s="47" t="s">
        <v>323</v>
      </c>
      <c r="D99" s="48" t="s">
        <v>167</v>
      </c>
      <c r="E99" s="48" t="s">
        <v>171</v>
      </c>
      <c r="F99" s="50">
        <v>35612</v>
      </c>
      <c r="G99" s="48" t="s">
        <v>585</v>
      </c>
      <c r="H99" s="48" t="s">
        <v>522</v>
      </c>
      <c r="I99" s="48" t="s">
        <v>470</v>
      </c>
      <c r="J99" s="47">
        <v>72</v>
      </c>
      <c r="K99" s="49">
        <f t="shared" si="1"/>
        <v>6</v>
      </c>
      <c r="L99" s="50">
        <v>5935.33</v>
      </c>
      <c r="M99" s="50">
        <v>5935.33</v>
      </c>
      <c r="N99" s="47">
        <v>100313</v>
      </c>
    </row>
    <row r="100" spans="1:14" ht="18" customHeight="1" x14ac:dyDescent="0.25">
      <c r="A100" s="54">
        <v>29104</v>
      </c>
      <c r="B100" s="48" t="s">
        <v>324</v>
      </c>
      <c r="C100" s="47" t="s">
        <v>325</v>
      </c>
      <c r="D100" s="48" t="s">
        <v>167</v>
      </c>
      <c r="E100" s="48" t="s">
        <v>175</v>
      </c>
      <c r="F100" s="50">
        <v>66653.42</v>
      </c>
      <c r="G100" s="48" t="s">
        <v>587</v>
      </c>
      <c r="H100" s="48" t="s">
        <v>522</v>
      </c>
      <c r="I100" s="48" t="s">
        <v>470</v>
      </c>
      <c r="J100" s="47">
        <v>96</v>
      </c>
      <c r="K100" s="49">
        <f t="shared" si="1"/>
        <v>8</v>
      </c>
      <c r="L100" s="50">
        <v>8331.68</v>
      </c>
      <c r="M100" s="50">
        <v>8331.68</v>
      </c>
      <c r="N100" s="47">
        <v>103309</v>
      </c>
    </row>
    <row r="101" spans="1:14" ht="18" customHeight="1" x14ac:dyDescent="0.25">
      <c r="A101" s="54">
        <v>29123</v>
      </c>
      <c r="B101" s="48" t="s">
        <v>326</v>
      </c>
      <c r="C101" s="47" t="s">
        <v>327</v>
      </c>
      <c r="D101" s="48" t="s">
        <v>167</v>
      </c>
      <c r="E101" s="48" t="s">
        <v>189</v>
      </c>
      <c r="F101" s="50">
        <v>39562.480000000003</v>
      </c>
      <c r="G101" s="48" t="s">
        <v>589</v>
      </c>
      <c r="H101" s="48" t="s">
        <v>522</v>
      </c>
      <c r="I101" s="48" t="s">
        <v>470</v>
      </c>
      <c r="J101" s="47">
        <v>96</v>
      </c>
      <c r="K101" s="49">
        <f t="shared" si="1"/>
        <v>8</v>
      </c>
      <c r="L101" s="50">
        <v>4945.3100000000004</v>
      </c>
      <c r="M101" s="50">
        <v>4945.3100000000004</v>
      </c>
      <c r="N101" s="47">
        <v>102317</v>
      </c>
    </row>
    <row r="102" spans="1:14" ht="18" customHeight="1" x14ac:dyDescent="0.25">
      <c r="A102" s="54">
        <v>29125</v>
      </c>
      <c r="B102" s="48" t="s">
        <v>328</v>
      </c>
      <c r="C102" s="47" t="s">
        <v>329</v>
      </c>
      <c r="D102" s="48" t="s">
        <v>167</v>
      </c>
      <c r="E102" s="48" t="s">
        <v>169</v>
      </c>
      <c r="F102" s="50">
        <v>119253.64</v>
      </c>
      <c r="G102" s="48" t="s">
        <v>589</v>
      </c>
      <c r="H102" s="48" t="s">
        <v>522</v>
      </c>
      <c r="I102" s="48" t="s">
        <v>470</v>
      </c>
      <c r="J102" s="47">
        <v>96</v>
      </c>
      <c r="K102" s="49">
        <f t="shared" si="1"/>
        <v>8</v>
      </c>
      <c r="L102" s="50">
        <v>14906.71</v>
      </c>
      <c r="M102" s="50">
        <v>14906.71</v>
      </c>
      <c r="N102" s="47">
        <v>101340</v>
      </c>
    </row>
    <row r="103" spans="1:14" ht="18" customHeight="1" x14ac:dyDescent="0.25">
      <c r="A103" s="54">
        <v>29179</v>
      </c>
      <c r="B103" s="48" t="s">
        <v>836</v>
      </c>
      <c r="C103" s="47" t="s">
        <v>835</v>
      </c>
      <c r="D103" s="48" t="s">
        <v>687</v>
      </c>
      <c r="E103" s="48" t="s">
        <v>171</v>
      </c>
      <c r="F103" s="50">
        <v>110178.54</v>
      </c>
      <c r="G103" s="48" t="s">
        <v>590</v>
      </c>
      <c r="H103" s="48" t="s">
        <v>276</v>
      </c>
      <c r="I103" s="48" t="s">
        <v>834</v>
      </c>
      <c r="J103" s="47">
        <v>144</v>
      </c>
      <c r="K103" s="49">
        <f t="shared" si="1"/>
        <v>12</v>
      </c>
      <c r="L103" s="50">
        <v>9181.5499999999993</v>
      </c>
      <c r="M103" s="50">
        <v>9181.5499999999993</v>
      </c>
      <c r="N103" s="47">
        <v>100316</v>
      </c>
    </row>
    <row r="104" spans="1:14" ht="18" customHeight="1" x14ac:dyDescent="0.25">
      <c r="A104" s="54">
        <v>29236</v>
      </c>
      <c r="B104" s="48" t="s">
        <v>833</v>
      </c>
      <c r="C104" s="47" t="s">
        <v>832</v>
      </c>
      <c r="D104" s="48" t="s">
        <v>687</v>
      </c>
      <c r="E104" s="48" t="s">
        <v>171</v>
      </c>
      <c r="F104" s="50">
        <v>46252.09</v>
      </c>
      <c r="G104" s="48" t="s">
        <v>591</v>
      </c>
      <c r="H104" s="48" t="s">
        <v>276</v>
      </c>
      <c r="I104" s="48" t="s">
        <v>831</v>
      </c>
      <c r="J104" s="47">
        <v>144</v>
      </c>
      <c r="K104" s="49">
        <f t="shared" si="1"/>
        <v>12</v>
      </c>
      <c r="L104" s="50">
        <v>3854.34</v>
      </c>
      <c r="M104" s="50">
        <v>3854.34</v>
      </c>
      <c r="N104" s="47">
        <v>100228</v>
      </c>
    </row>
    <row r="105" spans="1:14" ht="18" customHeight="1" x14ac:dyDescent="0.25">
      <c r="A105" s="54">
        <v>29239</v>
      </c>
      <c r="B105" s="48" t="s">
        <v>330</v>
      </c>
      <c r="C105" s="47" t="s">
        <v>331</v>
      </c>
      <c r="D105" s="48" t="s">
        <v>167</v>
      </c>
      <c r="E105" s="48" t="s">
        <v>171</v>
      </c>
      <c r="F105" s="50">
        <v>66603.520000000004</v>
      </c>
      <c r="G105" s="48" t="s">
        <v>591</v>
      </c>
      <c r="H105" s="48" t="s">
        <v>276</v>
      </c>
      <c r="I105" s="48" t="s">
        <v>470</v>
      </c>
      <c r="J105" s="47">
        <v>96</v>
      </c>
      <c r="K105" s="49">
        <f t="shared" si="1"/>
        <v>8</v>
      </c>
      <c r="L105" s="50">
        <v>8325.44</v>
      </c>
      <c r="M105" s="50">
        <v>8325.44</v>
      </c>
      <c r="N105" s="47">
        <v>100349</v>
      </c>
    </row>
    <row r="106" spans="1:14" ht="18" customHeight="1" x14ac:dyDescent="0.25">
      <c r="A106" s="54">
        <v>29357</v>
      </c>
      <c r="B106" s="48" t="s">
        <v>332</v>
      </c>
      <c r="C106" s="47" t="s">
        <v>333</v>
      </c>
      <c r="D106" s="48" t="s">
        <v>167</v>
      </c>
      <c r="E106" s="48" t="s">
        <v>169</v>
      </c>
      <c r="F106" s="50">
        <v>50000</v>
      </c>
      <c r="G106" s="48" t="s">
        <v>592</v>
      </c>
      <c r="H106" s="48" t="s">
        <v>413</v>
      </c>
      <c r="I106" s="48" t="s">
        <v>830</v>
      </c>
      <c r="J106" s="47">
        <v>144</v>
      </c>
      <c r="K106" s="49">
        <f t="shared" si="1"/>
        <v>12</v>
      </c>
      <c r="L106" s="50">
        <v>4166.67</v>
      </c>
      <c r="M106" s="50">
        <v>4166.67</v>
      </c>
      <c r="N106" s="47">
        <v>101312</v>
      </c>
    </row>
    <row r="107" spans="1:14" ht="18" customHeight="1" x14ac:dyDescent="0.25">
      <c r="A107" s="54">
        <v>29482</v>
      </c>
      <c r="B107" s="48" t="s">
        <v>829</v>
      </c>
      <c r="C107" s="47" t="s">
        <v>828</v>
      </c>
      <c r="D107" s="48" t="s">
        <v>687</v>
      </c>
      <c r="E107" s="48" t="s">
        <v>171</v>
      </c>
      <c r="F107" s="50">
        <v>37001</v>
      </c>
      <c r="G107" s="48" t="s">
        <v>593</v>
      </c>
      <c r="H107" s="48" t="s">
        <v>189</v>
      </c>
      <c r="I107" s="48" t="s">
        <v>827</v>
      </c>
      <c r="J107" s="47">
        <v>128</v>
      </c>
      <c r="K107" s="49">
        <f t="shared" si="1"/>
        <v>10.666666666666666</v>
      </c>
      <c r="L107" s="50">
        <v>3557.89</v>
      </c>
      <c r="M107" s="50">
        <v>3557.89</v>
      </c>
      <c r="N107" s="47">
        <v>100316</v>
      </c>
    </row>
    <row r="108" spans="1:14" ht="18" customHeight="1" x14ac:dyDescent="0.25">
      <c r="A108" s="54">
        <v>29965</v>
      </c>
      <c r="B108" s="48" t="s">
        <v>334</v>
      </c>
      <c r="C108" s="47" t="s">
        <v>335</v>
      </c>
      <c r="D108" s="48" t="s">
        <v>167</v>
      </c>
      <c r="E108" s="48" t="s">
        <v>189</v>
      </c>
      <c r="F108" s="50">
        <v>49155.09</v>
      </c>
      <c r="G108" s="48" t="s">
        <v>594</v>
      </c>
      <c r="H108" s="48" t="s">
        <v>826</v>
      </c>
      <c r="I108" s="48" t="s">
        <v>470</v>
      </c>
      <c r="J108" s="47">
        <v>72</v>
      </c>
      <c r="K108" s="49">
        <f t="shared" si="1"/>
        <v>6</v>
      </c>
      <c r="L108" s="50">
        <v>8192.52</v>
      </c>
      <c r="M108" s="50">
        <v>8192.52</v>
      </c>
      <c r="N108" s="47">
        <v>102324</v>
      </c>
    </row>
    <row r="109" spans="1:14" ht="18" customHeight="1" x14ac:dyDescent="0.25">
      <c r="A109" s="54">
        <v>30138</v>
      </c>
      <c r="B109" s="48" t="s">
        <v>825</v>
      </c>
      <c r="C109" s="47" t="s">
        <v>824</v>
      </c>
      <c r="D109" s="48" t="s">
        <v>687</v>
      </c>
      <c r="E109" s="48" t="s">
        <v>189</v>
      </c>
      <c r="F109" s="50">
        <v>46881.31</v>
      </c>
      <c r="G109" s="48" t="s">
        <v>596</v>
      </c>
      <c r="H109" s="48" t="s">
        <v>586</v>
      </c>
      <c r="I109" s="48" t="s">
        <v>823</v>
      </c>
      <c r="J109" s="47">
        <v>96</v>
      </c>
      <c r="K109" s="49">
        <f t="shared" si="1"/>
        <v>8</v>
      </c>
      <c r="L109" s="50">
        <v>5860.17</v>
      </c>
      <c r="M109" s="50">
        <v>5860.17</v>
      </c>
      <c r="N109" s="47">
        <v>102317</v>
      </c>
    </row>
    <row r="110" spans="1:14" ht="18" customHeight="1" x14ac:dyDescent="0.25">
      <c r="A110" s="54">
        <v>30286</v>
      </c>
      <c r="B110" s="48" t="s">
        <v>336</v>
      </c>
      <c r="C110" s="47" t="s">
        <v>337</v>
      </c>
      <c r="D110" s="48" t="s">
        <v>167</v>
      </c>
      <c r="E110" s="48" t="s">
        <v>171</v>
      </c>
      <c r="F110" s="50">
        <v>79254</v>
      </c>
      <c r="G110" s="48" t="s">
        <v>597</v>
      </c>
      <c r="H110" s="48" t="s">
        <v>479</v>
      </c>
      <c r="I110" s="48" t="s">
        <v>822</v>
      </c>
      <c r="J110" s="47">
        <v>120</v>
      </c>
      <c r="K110" s="49">
        <f t="shared" si="1"/>
        <v>10</v>
      </c>
      <c r="L110" s="50">
        <v>7925.4</v>
      </c>
      <c r="M110" s="50">
        <v>7925.4</v>
      </c>
      <c r="N110" s="47">
        <v>100316</v>
      </c>
    </row>
    <row r="111" spans="1:14" ht="18" customHeight="1" x14ac:dyDescent="0.25">
      <c r="A111" s="54">
        <v>30345</v>
      </c>
      <c r="B111" s="48" t="s">
        <v>338</v>
      </c>
      <c r="C111" s="47" t="s">
        <v>339</v>
      </c>
      <c r="D111" s="48" t="s">
        <v>167</v>
      </c>
      <c r="E111" s="48" t="s">
        <v>189</v>
      </c>
      <c r="F111" s="50">
        <v>43160.25</v>
      </c>
      <c r="G111" s="48" t="s">
        <v>599</v>
      </c>
      <c r="H111" s="48" t="s">
        <v>479</v>
      </c>
      <c r="I111" s="48" t="s">
        <v>821</v>
      </c>
      <c r="J111" s="47">
        <v>96</v>
      </c>
      <c r="K111" s="49">
        <f t="shared" si="1"/>
        <v>8</v>
      </c>
      <c r="L111" s="50">
        <v>5395.03</v>
      </c>
      <c r="M111" s="50">
        <v>5395.03</v>
      </c>
      <c r="N111" s="47">
        <v>102325</v>
      </c>
    </row>
    <row r="112" spans="1:14" ht="18" customHeight="1" x14ac:dyDescent="0.25">
      <c r="A112" s="54">
        <v>30365</v>
      </c>
      <c r="B112" s="48" t="s">
        <v>340</v>
      </c>
      <c r="C112" s="47" t="s">
        <v>341</v>
      </c>
      <c r="D112" s="48" t="s">
        <v>167</v>
      </c>
      <c r="E112" s="48" t="s">
        <v>171</v>
      </c>
      <c r="F112" s="50">
        <v>167967.11</v>
      </c>
      <c r="G112" s="48" t="s">
        <v>600</v>
      </c>
      <c r="H112" s="48" t="s">
        <v>817</v>
      </c>
      <c r="I112" s="48" t="s">
        <v>820</v>
      </c>
      <c r="J112" s="47">
        <v>144</v>
      </c>
      <c r="K112" s="49">
        <f t="shared" si="1"/>
        <v>12</v>
      </c>
      <c r="L112" s="50">
        <v>13997.26</v>
      </c>
      <c r="M112" s="50">
        <v>13997.26</v>
      </c>
      <c r="N112" s="47">
        <v>100318</v>
      </c>
    </row>
    <row r="113" spans="1:14" ht="18" customHeight="1" x14ac:dyDescent="0.25">
      <c r="A113" s="54">
        <v>30405</v>
      </c>
      <c r="B113" s="48" t="s">
        <v>342</v>
      </c>
      <c r="C113" s="47" t="s">
        <v>343</v>
      </c>
      <c r="D113" s="48" t="s">
        <v>167</v>
      </c>
      <c r="E113" s="48" t="s">
        <v>171</v>
      </c>
      <c r="F113" s="50">
        <v>41998.67</v>
      </c>
      <c r="G113" s="48" t="s">
        <v>602</v>
      </c>
      <c r="H113" s="48" t="s">
        <v>479</v>
      </c>
      <c r="I113" s="48" t="s">
        <v>819</v>
      </c>
      <c r="J113" s="47">
        <v>144</v>
      </c>
      <c r="K113" s="49">
        <f t="shared" si="1"/>
        <v>12</v>
      </c>
      <c r="L113" s="50">
        <v>3499.89</v>
      </c>
      <c r="M113" s="50">
        <v>3499.89</v>
      </c>
      <c r="N113" s="47">
        <v>100347</v>
      </c>
    </row>
    <row r="114" spans="1:14" ht="18" customHeight="1" x14ac:dyDescent="0.25">
      <c r="A114" s="54">
        <v>30426</v>
      </c>
      <c r="B114" s="48" t="s">
        <v>344</v>
      </c>
      <c r="C114" s="47" t="s">
        <v>345</v>
      </c>
      <c r="D114" s="48" t="s">
        <v>167</v>
      </c>
      <c r="E114" s="48" t="s">
        <v>169</v>
      </c>
      <c r="F114" s="50">
        <v>40079.199999999997</v>
      </c>
      <c r="G114" s="48" t="s">
        <v>603</v>
      </c>
      <c r="H114" s="48" t="s">
        <v>479</v>
      </c>
      <c r="I114" s="48" t="s">
        <v>818</v>
      </c>
      <c r="J114" s="47">
        <v>120</v>
      </c>
      <c r="K114" s="49">
        <f t="shared" si="1"/>
        <v>10</v>
      </c>
      <c r="L114" s="50">
        <v>4007.92</v>
      </c>
      <c r="M114" s="50">
        <v>4007.92</v>
      </c>
      <c r="N114" s="47">
        <v>101302</v>
      </c>
    </row>
    <row r="115" spans="1:14" ht="18" customHeight="1" x14ac:dyDescent="0.25">
      <c r="A115" s="54">
        <v>30499</v>
      </c>
      <c r="B115" s="48" t="s">
        <v>346</v>
      </c>
      <c r="C115" s="47" t="s">
        <v>347</v>
      </c>
      <c r="D115" s="48" t="s">
        <v>167</v>
      </c>
      <c r="E115" s="48" t="s">
        <v>171</v>
      </c>
      <c r="F115" s="50">
        <v>120000</v>
      </c>
      <c r="G115" s="48" t="s">
        <v>604</v>
      </c>
      <c r="H115" s="48" t="s">
        <v>817</v>
      </c>
      <c r="I115" s="48" t="s">
        <v>470</v>
      </c>
      <c r="J115" s="47">
        <v>60</v>
      </c>
      <c r="K115" s="49">
        <f t="shared" si="1"/>
        <v>5</v>
      </c>
      <c r="L115" s="50">
        <v>24000</v>
      </c>
      <c r="M115" s="50">
        <v>24000</v>
      </c>
      <c r="N115" s="47">
        <v>100327</v>
      </c>
    </row>
    <row r="116" spans="1:14" ht="18" customHeight="1" x14ac:dyDescent="0.25">
      <c r="A116" s="54">
        <v>30579</v>
      </c>
      <c r="B116" s="48" t="s">
        <v>348</v>
      </c>
      <c r="C116" s="47" t="s">
        <v>349</v>
      </c>
      <c r="D116" s="48" t="s">
        <v>167</v>
      </c>
      <c r="E116" s="48" t="s">
        <v>175</v>
      </c>
      <c r="F116" s="50">
        <v>38538.35</v>
      </c>
      <c r="G116" s="48" t="s">
        <v>605</v>
      </c>
      <c r="H116" s="48" t="s">
        <v>816</v>
      </c>
      <c r="I116" s="48" t="s">
        <v>815</v>
      </c>
      <c r="J116" s="47">
        <v>144</v>
      </c>
      <c r="K116" s="49">
        <f t="shared" si="1"/>
        <v>12</v>
      </c>
      <c r="L116" s="50">
        <v>3211.53</v>
      </c>
      <c r="M116" s="50">
        <v>3211.53</v>
      </c>
      <c r="N116" s="47">
        <v>103305</v>
      </c>
    </row>
    <row r="117" spans="1:14" ht="18" customHeight="1" x14ac:dyDescent="0.25">
      <c r="A117" s="54">
        <v>30790</v>
      </c>
      <c r="B117" s="48" t="s">
        <v>350</v>
      </c>
      <c r="C117" s="47" t="s">
        <v>351</v>
      </c>
      <c r="D117" s="48" t="s">
        <v>167</v>
      </c>
      <c r="E117" s="48" t="s">
        <v>175</v>
      </c>
      <c r="F117" s="50">
        <v>745362.58</v>
      </c>
      <c r="G117" s="48" t="s">
        <v>606</v>
      </c>
      <c r="H117" s="48" t="s">
        <v>630</v>
      </c>
      <c r="I117" s="48" t="s">
        <v>814</v>
      </c>
      <c r="J117" s="47">
        <v>96</v>
      </c>
      <c r="K117" s="49">
        <f t="shared" si="1"/>
        <v>8</v>
      </c>
      <c r="L117" s="50">
        <v>93170.32</v>
      </c>
      <c r="M117" s="50">
        <v>93170.32</v>
      </c>
      <c r="N117" s="47">
        <v>103315</v>
      </c>
    </row>
    <row r="118" spans="1:14" ht="18" customHeight="1" x14ac:dyDescent="0.25">
      <c r="A118" s="54">
        <v>31329</v>
      </c>
      <c r="B118" s="48" t="s">
        <v>352</v>
      </c>
      <c r="C118" s="47" t="s">
        <v>353</v>
      </c>
      <c r="D118" s="48" t="s">
        <v>167</v>
      </c>
      <c r="E118" s="48" t="s">
        <v>171</v>
      </c>
      <c r="F118" s="50">
        <v>204060</v>
      </c>
      <c r="G118" s="48" t="s">
        <v>608</v>
      </c>
      <c r="H118" s="48" t="s">
        <v>595</v>
      </c>
      <c r="I118" s="48" t="s">
        <v>813</v>
      </c>
      <c r="J118" s="47">
        <v>96</v>
      </c>
      <c r="K118" s="49">
        <f t="shared" si="1"/>
        <v>8</v>
      </c>
      <c r="L118" s="50">
        <v>25507.5</v>
      </c>
      <c r="M118" s="50">
        <v>25507.5</v>
      </c>
      <c r="N118" s="47">
        <v>100321</v>
      </c>
    </row>
    <row r="119" spans="1:14" ht="18" customHeight="1" x14ac:dyDescent="0.25">
      <c r="A119" s="54">
        <v>31422</v>
      </c>
      <c r="B119" s="48" t="s">
        <v>354</v>
      </c>
      <c r="C119" s="47" t="s">
        <v>355</v>
      </c>
      <c r="D119" s="48" t="s">
        <v>167</v>
      </c>
      <c r="E119" s="48" t="s">
        <v>169</v>
      </c>
      <c r="F119" s="50">
        <v>47388.639999999999</v>
      </c>
      <c r="G119" s="48" t="s">
        <v>609</v>
      </c>
      <c r="H119" s="48" t="s">
        <v>598</v>
      </c>
      <c r="I119" s="48" t="s">
        <v>470</v>
      </c>
      <c r="J119" s="47">
        <v>22</v>
      </c>
      <c r="K119" s="49">
        <f t="shared" si="1"/>
        <v>1.8333333333333333</v>
      </c>
      <c r="L119" s="50">
        <v>25848.35</v>
      </c>
      <c r="M119" s="50">
        <v>25848.35</v>
      </c>
      <c r="N119" s="47">
        <v>101315</v>
      </c>
    </row>
    <row r="120" spans="1:14" ht="18" customHeight="1" x14ac:dyDescent="0.25">
      <c r="A120" s="54">
        <v>32022</v>
      </c>
      <c r="B120" s="48" t="s">
        <v>812</v>
      </c>
      <c r="C120" s="47" t="s">
        <v>811</v>
      </c>
      <c r="D120" s="48" t="s">
        <v>687</v>
      </c>
      <c r="E120" s="48" t="s">
        <v>169</v>
      </c>
      <c r="F120" s="50">
        <v>72779.509999999995</v>
      </c>
      <c r="G120" s="48" t="s">
        <v>611</v>
      </c>
      <c r="H120" s="48" t="s">
        <v>511</v>
      </c>
      <c r="I120" s="48" t="s">
        <v>810</v>
      </c>
      <c r="J120" s="47">
        <v>96</v>
      </c>
      <c r="K120" s="49">
        <f t="shared" si="1"/>
        <v>8</v>
      </c>
      <c r="L120" s="50">
        <v>9209.68</v>
      </c>
      <c r="M120" s="50">
        <v>9209.68</v>
      </c>
      <c r="N120" s="47">
        <v>101340</v>
      </c>
    </row>
    <row r="121" spans="1:14" ht="18" customHeight="1" x14ac:dyDescent="0.25">
      <c r="A121" s="54">
        <v>32079</v>
      </c>
      <c r="B121" s="48" t="s">
        <v>356</v>
      </c>
      <c r="C121" s="47" t="s">
        <v>357</v>
      </c>
      <c r="D121" s="48" t="s">
        <v>167</v>
      </c>
      <c r="E121" s="48" t="s">
        <v>169</v>
      </c>
      <c r="F121" s="50">
        <v>59386.95</v>
      </c>
      <c r="G121" s="48" t="s">
        <v>613</v>
      </c>
      <c r="H121" s="48" t="s">
        <v>511</v>
      </c>
      <c r="I121" s="48" t="s">
        <v>809</v>
      </c>
      <c r="J121" s="47">
        <v>120</v>
      </c>
      <c r="K121" s="49">
        <f t="shared" si="1"/>
        <v>10</v>
      </c>
      <c r="L121" s="50">
        <v>5938.7</v>
      </c>
      <c r="M121" s="50">
        <v>5938.7</v>
      </c>
      <c r="N121" s="47">
        <v>101313</v>
      </c>
    </row>
    <row r="122" spans="1:14" ht="18" customHeight="1" x14ac:dyDescent="0.25">
      <c r="A122" s="54">
        <v>32165</v>
      </c>
      <c r="B122" s="48" t="s">
        <v>358</v>
      </c>
      <c r="C122" s="47" t="s">
        <v>359</v>
      </c>
      <c r="D122" s="48" t="s">
        <v>167</v>
      </c>
      <c r="E122" s="48" t="s">
        <v>189</v>
      </c>
      <c r="F122" s="50">
        <v>35214.04</v>
      </c>
      <c r="G122" s="48" t="s">
        <v>614</v>
      </c>
      <c r="H122" s="48" t="s">
        <v>511</v>
      </c>
      <c r="I122" s="48" t="s">
        <v>808</v>
      </c>
      <c r="J122" s="47">
        <v>96</v>
      </c>
      <c r="K122" s="49">
        <f t="shared" si="1"/>
        <v>8</v>
      </c>
      <c r="L122" s="50">
        <v>4401.76</v>
      </c>
      <c r="M122" s="50">
        <v>4401.76</v>
      </c>
      <c r="N122" s="47">
        <v>102305</v>
      </c>
    </row>
    <row r="123" spans="1:14" ht="18" customHeight="1" x14ac:dyDescent="0.25">
      <c r="A123" s="54">
        <v>32196</v>
      </c>
      <c r="B123" s="48" t="s">
        <v>360</v>
      </c>
      <c r="C123" s="47" t="s">
        <v>361</v>
      </c>
      <c r="D123" s="48" t="s">
        <v>167</v>
      </c>
      <c r="E123" s="48" t="s">
        <v>171</v>
      </c>
      <c r="F123" s="50">
        <v>50068.99</v>
      </c>
      <c r="G123" s="48" t="s">
        <v>615</v>
      </c>
      <c r="H123" s="48" t="s">
        <v>601</v>
      </c>
      <c r="I123" s="48" t="s">
        <v>807</v>
      </c>
      <c r="J123" s="47">
        <v>96</v>
      </c>
      <c r="K123" s="49">
        <f t="shared" si="1"/>
        <v>8</v>
      </c>
      <c r="L123" s="50">
        <v>6258.62</v>
      </c>
      <c r="M123" s="50">
        <v>6258.62</v>
      </c>
      <c r="N123" s="47">
        <v>100307</v>
      </c>
    </row>
    <row r="124" spans="1:14" ht="18" customHeight="1" x14ac:dyDescent="0.25">
      <c r="A124" s="54">
        <v>32612</v>
      </c>
      <c r="B124" s="48" t="s">
        <v>362</v>
      </c>
      <c r="C124" s="47" t="s">
        <v>363</v>
      </c>
      <c r="D124" s="48" t="s">
        <v>167</v>
      </c>
      <c r="E124" s="48" t="s">
        <v>171</v>
      </c>
      <c r="F124" s="50">
        <v>348101.69</v>
      </c>
      <c r="G124" s="48" t="s">
        <v>617</v>
      </c>
      <c r="H124" s="48" t="s">
        <v>618</v>
      </c>
      <c r="I124" s="48" t="s">
        <v>806</v>
      </c>
      <c r="J124" s="47">
        <v>120</v>
      </c>
      <c r="K124" s="49">
        <f t="shared" si="1"/>
        <v>10</v>
      </c>
      <c r="L124" s="50">
        <v>34810.17</v>
      </c>
      <c r="M124" s="50">
        <v>34810.17</v>
      </c>
      <c r="N124" s="47">
        <v>100306</v>
      </c>
    </row>
    <row r="125" spans="1:14" ht="18" customHeight="1" x14ac:dyDescent="0.25">
      <c r="A125" s="54">
        <v>32633</v>
      </c>
      <c r="B125" s="48" t="s">
        <v>364</v>
      </c>
      <c r="C125" s="47" t="s">
        <v>365</v>
      </c>
      <c r="D125" s="48" t="s">
        <v>167</v>
      </c>
      <c r="E125" s="48" t="s">
        <v>169</v>
      </c>
      <c r="F125" s="50">
        <v>51252.04</v>
      </c>
      <c r="G125" s="48" t="s">
        <v>619</v>
      </c>
      <c r="H125" s="48" t="s">
        <v>618</v>
      </c>
      <c r="I125" s="48" t="s">
        <v>805</v>
      </c>
      <c r="J125" s="47">
        <v>120</v>
      </c>
      <c r="K125" s="49">
        <f t="shared" si="1"/>
        <v>10</v>
      </c>
      <c r="L125" s="50">
        <v>5125.2</v>
      </c>
      <c r="M125" s="50">
        <v>5125.2</v>
      </c>
      <c r="N125" s="47">
        <v>101336</v>
      </c>
    </row>
    <row r="126" spans="1:14" ht="18" customHeight="1" x14ac:dyDescent="0.25">
      <c r="A126" s="54">
        <v>33114</v>
      </c>
      <c r="B126" s="48" t="s">
        <v>366</v>
      </c>
      <c r="C126" s="47" t="s">
        <v>367</v>
      </c>
      <c r="D126" s="48" t="s">
        <v>167</v>
      </c>
      <c r="E126" s="48" t="s">
        <v>175</v>
      </c>
      <c r="F126" s="50">
        <v>352040.08</v>
      </c>
      <c r="G126" s="48" t="s">
        <v>620</v>
      </c>
      <c r="H126" s="48" t="s">
        <v>610</v>
      </c>
      <c r="I126" s="48" t="s">
        <v>804</v>
      </c>
      <c r="J126" s="47">
        <v>96</v>
      </c>
      <c r="K126" s="49">
        <f t="shared" si="1"/>
        <v>8</v>
      </c>
      <c r="L126" s="50">
        <v>44005.01</v>
      </c>
      <c r="M126" s="50">
        <v>44005.01</v>
      </c>
      <c r="N126" s="47">
        <v>103312</v>
      </c>
    </row>
    <row r="127" spans="1:14" ht="18" customHeight="1" x14ac:dyDescent="0.25">
      <c r="A127" s="54">
        <v>33201</v>
      </c>
      <c r="B127" s="48" t="s">
        <v>368</v>
      </c>
      <c r="C127" s="47" t="s">
        <v>369</v>
      </c>
      <c r="D127" s="48" t="s">
        <v>167</v>
      </c>
      <c r="E127" s="48" t="s">
        <v>169</v>
      </c>
      <c r="F127" s="50">
        <v>218067.5</v>
      </c>
      <c r="G127" s="48" t="s">
        <v>621</v>
      </c>
      <c r="H127" s="48" t="s">
        <v>610</v>
      </c>
      <c r="I127" s="48" t="s">
        <v>803</v>
      </c>
      <c r="J127" s="47">
        <v>120</v>
      </c>
      <c r="K127" s="49">
        <f t="shared" si="1"/>
        <v>10</v>
      </c>
      <c r="L127" s="50">
        <v>21806.75</v>
      </c>
      <c r="M127" s="50">
        <v>21806.75</v>
      </c>
      <c r="N127" s="47">
        <v>101311</v>
      </c>
    </row>
    <row r="128" spans="1:14" ht="18" customHeight="1" x14ac:dyDescent="0.25">
      <c r="A128" s="54">
        <v>33252</v>
      </c>
      <c r="B128" s="48" t="s">
        <v>370</v>
      </c>
      <c r="C128" s="47" t="s">
        <v>371</v>
      </c>
      <c r="D128" s="48" t="s">
        <v>167</v>
      </c>
      <c r="E128" s="48" t="s">
        <v>175</v>
      </c>
      <c r="F128" s="50">
        <v>435013.43</v>
      </c>
      <c r="G128" s="48" t="s">
        <v>622</v>
      </c>
      <c r="H128" s="48" t="s">
        <v>612</v>
      </c>
      <c r="I128" s="48" t="s">
        <v>802</v>
      </c>
      <c r="J128" s="47">
        <v>120</v>
      </c>
      <c r="K128" s="49">
        <f t="shared" si="1"/>
        <v>10</v>
      </c>
      <c r="L128" s="50">
        <v>43501.34</v>
      </c>
      <c r="M128" s="50">
        <v>43501.34</v>
      </c>
      <c r="N128" s="47">
        <v>103311</v>
      </c>
    </row>
    <row r="129" spans="1:14" ht="18" customHeight="1" x14ac:dyDescent="0.25">
      <c r="A129" s="54">
        <v>33373</v>
      </c>
      <c r="B129" s="48" t="s">
        <v>372</v>
      </c>
      <c r="C129" s="47" t="s">
        <v>373</v>
      </c>
      <c r="D129" s="48" t="s">
        <v>167</v>
      </c>
      <c r="E129" s="48" t="s">
        <v>169</v>
      </c>
      <c r="F129" s="50">
        <v>60000</v>
      </c>
      <c r="G129" s="48" t="s">
        <v>623</v>
      </c>
      <c r="H129" s="48" t="s">
        <v>496</v>
      </c>
      <c r="I129" s="48" t="s">
        <v>470</v>
      </c>
      <c r="J129" s="47">
        <v>120</v>
      </c>
      <c r="K129" s="49">
        <f t="shared" si="1"/>
        <v>10</v>
      </c>
      <c r="L129" s="50">
        <v>6000</v>
      </c>
      <c r="M129" s="50">
        <v>6000</v>
      </c>
      <c r="N129" s="47">
        <v>101311</v>
      </c>
    </row>
    <row r="130" spans="1:14" ht="18" customHeight="1" x14ac:dyDescent="0.25">
      <c r="A130" s="54">
        <v>33480</v>
      </c>
      <c r="B130" s="48" t="s">
        <v>374</v>
      </c>
      <c r="C130" s="47" t="s">
        <v>375</v>
      </c>
      <c r="D130" s="48" t="s">
        <v>167</v>
      </c>
      <c r="E130" s="48" t="s">
        <v>171</v>
      </c>
      <c r="F130" s="50">
        <v>250311.9</v>
      </c>
      <c r="G130" s="48" t="s">
        <v>625</v>
      </c>
      <c r="H130" s="48" t="s">
        <v>487</v>
      </c>
      <c r="I130" s="48" t="s">
        <v>801</v>
      </c>
      <c r="J130" s="47">
        <v>144</v>
      </c>
      <c r="K130" s="49">
        <f t="shared" si="1"/>
        <v>12</v>
      </c>
      <c r="L130" s="50">
        <v>20859.330000000002</v>
      </c>
      <c r="M130" s="50">
        <v>20859.330000000002</v>
      </c>
      <c r="N130" s="47">
        <v>100303</v>
      </c>
    </row>
    <row r="131" spans="1:14" ht="18" customHeight="1" x14ac:dyDescent="0.25">
      <c r="A131" s="54">
        <v>33576</v>
      </c>
      <c r="B131" s="48" t="s">
        <v>376</v>
      </c>
      <c r="C131" s="47" t="s">
        <v>377</v>
      </c>
      <c r="D131" s="48" t="s">
        <v>167</v>
      </c>
      <c r="E131" s="48" t="s">
        <v>171</v>
      </c>
      <c r="F131" s="50">
        <v>655873.26</v>
      </c>
      <c r="G131" s="48" t="s">
        <v>626</v>
      </c>
      <c r="H131" s="48" t="s">
        <v>487</v>
      </c>
      <c r="I131" s="48" t="s">
        <v>800</v>
      </c>
      <c r="J131" s="47">
        <v>96</v>
      </c>
      <c r="K131" s="49">
        <f t="shared" ref="K131:K184" si="2">J131/12</f>
        <v>8</v>
      </c>
      <c r="L131" s="50">
        <v>81984.160000000003</v>
      </c>
      <c r="M131" s="50">
        <v>81984.160000000003</v>
      </c>
      <c r="N131" s="47">
        <v>100318</v>
      </c>
    </row>
    <row r="132" spans="1:14" ht="18" customHeight="1" x14ac:dyDescent="0.25">
      <c r="A132" s="54">
        <v>33656</v>
      </c>
      <c r="B132" s="48" t="s">
        <v>378</v>
      </c>
      <c r="C132" s="47" t="s">
        <v>379</v>
      </c>
      <c r="D132" s="48" t="s">
        <v>167</v>
      </c>
      <c r="E132" s="48" t="s">
        <v>189</v>
      </c>
      <c r="F132" s="50">
        <v>176358</v>
      </c>
      <c r="G132" s="48" t="s">
        <v>627</v>
      </c>
      <c r="H132" s="48" t="s">
        <v>633</v>
      </c>
      <c r="I132" s="48" t="s">
        <v>799</v>
      </c>
      <c r="J132" s="47">
        <v>96</v>
      </c>
      <c r="K132" s="49">
        <f t="shared" si="2"/>
        <v>8</v>
      </c>
      <c r="L132" s="50">
        <v>22044.75</v>
      </c>
      <c r="M132" s="50">
        <v>22044.75</v>
      </c>
      <c r="N132" s="47">
        <v>102319</v>
      </c>
    </row>
    <row r="133" spans="1:14" ht="18" customHeight="1" x14ac:dyDescent="0.25">
      <c r="A133" s="54">
        <v>33657</v>
      </c>
      <c r="B133" s="48" t="s">
        <v>380</v>
      </c>
      <c r="C133" s="47" t="s">
        <v>381</v>
      </c>
      <c r="D133" s="48" t="s">
        <v>167</v>
      </c>
      <c r="E133" s="48" t="s">
        <v>189</v>
      </c>
      <c r="F133" s="50">
        <v>132685</v>
      </c>
      <c r="G133" s="48" t="s">
        <v>627</v>
      </c>
      <c r="H133" s="48" t="s">
        <v>633</v>
      </c>
      <c r="I133" s="48" t="s">
        <v>798</v>
      </c>
      <c r="J133" s="47">
        <v>96</v>
      </c>
      <c r="K133" s="49">
        <f t="shared" si="2"/>
        <v>8</v>
      </c>
      <c r="L133" s="50">
        <v>16585.63</v>
      </c>
      <c r="M133" s="50">
        <v>16585.63</v>
      </c>
      <c r="N133" s="47">
        <v>102319</v>
      </c>
    </row>
    <row r="134" spans="1:14" ht="18" customHeight="1" x14ac:dyDescent="0.25">
      <c r="A134" s="54">
        <v>33664</v>
      </c>
      <c r="B134" s="48" t="s">
        <v>382</v>
      </c>
      <c r="C134" s="47" t="s">
        <v>383</v>
      </c>
      <c r="D134" s="48" t="s">
        <v>167</v>
      </c>
      <c r="E134" s="48" t="s">
        <v>189</v>
      </c>
      <c r="F134" s="50">
        <v>53431</v>
      </c>
      <c r="G134" s="48" t="s">
        <v>627</v>
      </c>
      <c r="H134" s="48" t="s">
        <v>633</v>
      </c>
      <c r="I134" s="48" t="s">
        <v>797</v>
      </c>
      <c r="J134" s="47">
        <v>96</v>
      </c>
      <c r="K134" s="49">
        <f t="shared" si="2"/>
        <v>8</v>
      </c>
      <c r="L134" s="50">
        <v>6678.88</v>
      </c>
      <c r="M134" s="50">
        <v>6678.88</v>
      </c>
      <c r="N134" s="47">
        <v>102319</v>
      </c>
    </row>
    <row r="135" spans="1:14" ht="18" customHeight="1" x14ac:dyDescent="0.25">
      <c r="A135" s="54">
        <v>33752</v>
      </c>
      <c r="B135" s="48" t="s">
        <v>384</v>
      </c>
      <c r="C135" s="47" t="s">
        <v>385</v>
      </c>
      <c r="D135" s="48" t="s">
        <v>167</v>
      </c>
      <c r="E135" s="48" t="s">
        <v>169</v>
      </c>
      <c r="F135" s="50">
        <v>45012.06</v>
      </c>
      <c r="G135" s="48" t="s">
        <v>629</v>
      </c>
      <c r="H135" s="48" t="s">
        <v>588</v>
      </c>
      <c r="I135" s="48" t="s">
        <v>470</v>
      </c>
      <c r="J135" s="47">
        <v>9</v>
      </c>
      <c r="K135" s="49">
        <f t="shared" si="2"/>
        <v>0.75</v>
      </c>
      <c r="L135" s="50">
        <v>45012.06</v>
      </c>
      <c r="M135" s="50">
        <v>45012.06</v>
      </c>
      <c r="N135" s="47">
        <v>101342</v>
      </c>
    </row>
    <row r="136" spans="1:14" ht="18" customHeight="1" x14ac:dyDescent="0.25">
      <c r="A136" s="54">
        <v>33830</v>
      </c>
      <c r="B136" s="48" t="s">
        <v>386</v>
      </c>
      <c r="C136" s="47" t="s">
        <v>387</v>
      </c>
      <c r="D136" s="48" t="s">
        <v>167</v>
      </c>
      <c r="E136" s="48" t="s">
        <v>189</v>
      </c>
      <c r="F136" s="50">
        <v>847200.28</v>
      </c>
      <c r="G136" s="48" t="s">
        <v>631</v>
      </c>
      <c r="H136" s="48" t="s">
        <v>776</v>
      </c>
      <c r="I136" s="48" t="s">
        <v>796</v>
      </c>
      <c r="J136" s="47">
        <v>120</v>
      </c>
      <c r="K136" s="49">
        <f t="shared" si="2"/>
        <v>10</v>
      </c>
      <c r="L136" s="50">
        <v>84720.03</v>
      </c>
      <c r="M136" s="50">
        <v>84720.03</v>
      </c>
      <c r="N136" s="47">
        <v>102319</v>
      </c>
    </row>
    <row r="137" spans="1:14" ht="18" customHeight="1" x14ac:dyDescent="0.25">
      <c r="A137" s="54">
        <v>33854</v>
      </c>
      <c r="B137" s="48" t="s">
        <v>388</v>
      </c>
      <c r="C137" s="47" t="s">
        <v>389</v>
      </c>
      <c r="D137" s="48" t="s">
        <v>167</v>
      </c>
      <c r="E137" s="48" t="s">
        <v>189</v>
      </c>
      <c r="F137" s="50">
        <v>391414.8</v>
      </c>
      <c r="G137" s="48" t="s">
        <v>627</v>
      </c>
      <c r="H137" s="48" t="s">
        <v>633</v>
      </c>
      <c r="I137" s="48" t="s">
        <v>795</v>
      </c>
      <c r="J137" s="47">
        <v>72</v>
      </c>
      <c r="K137" s="49">
        <f t="shared" si="2"/>
        <v>6</v>
      </c>
      <c r="L137" s="50">
        <v>65235.8</v>
      </c>
      <c r="M137" s="50">
        <v>65235.8</v>
      </c>
      <c r="N137" s="47">
        <v>102319</v>
      </c>
    </row>
    <row r="138" spans="1:14" ht="18" customHeight="1" x14ac:dyDescent="0.25">
      <c r="A138" s="54">
        <v>33897</v>
      </c>
      <c r="B138" s="48" t="s">
        <v>390</v>
      </c>
      <c r="C138" s="47" t="s">
        <v>391</v>
      </c>
      <c r="D138" s="48" t="s">
        <v>167</v>
      </c>
      <c r="E138" s="48" t="s">
        <v>189</v>
      </c>
      <c r="F138" s="50">
        <v>326417</v>
      </c>
      <c r="G138" s="48" t="s">
        <v>627</v>
      </c>
      <c r="H138" s="48" t="s">
        <v>633</v>
      </c>
      <c r="I138" s="48" t="s">
        <v>794</v>
      </c>
      <c r="J138" s="47">
        <v>96</v>
      </c>
      <c r="K138" s="49">
        <f t="shared" si="2"/>
        <v>8</v>
      </c>
      <c r="L138" s="50">
        <v>40802.129999999997</v>
      </c>
      <c r="M138" s="50">
        <v>40802.129999999997</v>
      </c>
      <c r="N138" s="47">
        <v>102319</v>
      </c>
    </row>
    <row r="139" spans="1:14" ht="18" customHeight="1" x14ac:dyDescent="0.25">
      <c r="A139" s="54">
        <v>34077</v>
      </c>
      <c r="B139" s="48" t="s">
        <v>392</v>
      </c>
      <c r="C139" s="47" t="s">
        <v>393</v>
      </c>
      <c r="D139" s="48" t="s">
        <v>167</v>
      </c>
      <c r="E139" s="48" t="s">
        <v>189</v>
      </c>
      <c r="F139" s="50">
        <v>244552.74</v>
      </c>
      <c r="G139" s="48" t="s">
        <v>632</v>
      </c>
      <c r="H139" s="48" t="s">
        <v>520</v>
      </c>
      <c r="I139" s="48" t="s">
        <v>793</v>
      </c>
      <c r="J139" s="47">
        <v>144</v>
      </c>
      <c r="K139" s="49">
        <f t="shared" si="2"/>
        <v>12</v>
      </c>
      <c r="L139" s="50">
        <v>20379.400000000001</v>
      </c>
      <c r="M139" s="50">
        <v>20379.400000000001</v>
      </c>
      <c r="N139" s="47">
        <v>102325</v>
      </c>
    </row>
    <row r="140" spans="1:14" ht="18" customHeight="1" x14ac:dyDescent="0.25">
      <c r="A140" s="54">
        <v>34809</v>
      </c>
      <c r="B140" s="48" t="s">
        <v>394</v>
      </c>
      <c r="C140" s="47" t="s">
        <v>395</v>
      </c>
      <c r="D140" s="48" t="s">
        <v>167</v>
      </c>
      <c r="E140" s="48" t="s">
        <v>171</v>
      </c>
      <c r="F140" s="50">
        <v>66600.800000000003</v>
      </c>
      <c r="G140" s="48" t="s">
        <v>634</v>
      </c>
      <c r="H140" s="48" t="s">
        <v>630</v>
      </c>
      <c r="I140" s="48" t="s">
        <v>792</v>
      </c>
      <c r="J140" s="47">
        <v>96</v>
      </c>
      <c r="K140" s="49">
        <f t="shared" si="2"/>
        <v>8</v>
      </c>
      <c r="L140" s="50">
        <v>8325.1</v>
      </c>
      <c r="M140" s="50">
        <v>8325.1</v>
      </c>
      <c r="N140" s="47">
        <v>100327</v>
      </c>
    </row>
    <row r="141" spans="1:14" ht="18" customHeight="1" x14ac:dyDescent="0.25">
      <c r="A141" s="54">
        <v>34822</v>
      </c>
      <c r="B141" s="48" t="s">
        <v>396</v>
      </c>
      <c r="C141" s="47" t="s">
        <v>397</v>
      </c>
      <c r="D141" s="48" t="s">
        <v>167</v>
      </c>
      <c r="E141" s="48" t="s">
        <v>169</v>
      </c>
      <c r="F141" s="50">
        <v>481202.53</v>
      </c>
      <c r="G141" s="48" t="s">
        <v>635</v>
      </c>
      <c r="H141" s="48" t="s">
        <v>572</v>
      </c>
      <c r="I141" s="48" t="s">
        <v>791</v>
      </c>
      <c r="J141" s="47">
        <v>120</v>
      </c>
      <c r="K141" s="49">
        <f t="shared" si="2"/>
        <v>10</v>
      </c>
      <c r="L141" s="50">
        <v>48120.25</v>
      </c>
      <c r="M141" s="50">
        <v>48120.25</v>
      </c>
      <c r="N141" s="47">
        <v>101312</v>
      </c>
    </row>
    <row r="142" spans="1:14" ht="18" customHeight="1" x14ac:dyDescent="0.25">
      <c r="A142" s="54">
        <v>34887</v>
      </c>
      <c r="B142" s="48" t="s">
        <v>398</v>
      </c>
      <c r="C142" s="47" t="s">
        <v>399</v>
      </c>
      <c r="D142" s="48" t="s">
        <v>167</v>
      </c>
      <c r="E142" s="48" t="s">
        <v>189</v>
      </c>
      <c r="F142" s="50">
        <v>38447.71</v>
      </c>
      <c r="G142" s="48" t="s">
        <v>637</v>
      </c>
      <c r="H142" s="48" t="s">
        <v>790</v>
      </c>
      <c r="I142" s="48" t="s">
        <v>789</v>
      </c>
      <c r="J142" s="47">
        <v>60</v>
      </c>
      <c r="K142" s="49">
        <f t="shared" si="2"/>
        <v>5</v>
      </c>
      <c r="L142" s="50">
        <v>7689.54</v>
      </c>
      <c r="M142" s="50">
        <v>7689.54</v>
      </c>
      <c r="N142" s="47">
        <v>102319</v>
      </c>
    </row>
    <row r="143" spans="1:14" ht="18" customHeight="1" x14ac:dyDescent="0.25">
      <c r="A143" s="54">
        <v>35265</v>
      </c>
      <c r="B143" s="48" t="s">
        <v>400</v>
      </c>
      <c r="C143" s="47" t="s">
        <v>401</v>
      </c>
      <c r="D143" s="48" t="s">
        <v>167</v>
      </c>
      <c r="E143" s="48" t="s">
        <v>189</v>
      </c>
      <c r="F143" s="50">
        <v>50456</v>
      </c>
      <c r="G143" s="48" t="s">
        <v>627</v>
      </c>
      <c r="H143" s="48" t="s">
        <v>633</v>
      </c>
      <c r="I143" s="48" t="s">
        <v>788</v>
      </c>
      <c r="J143" s="47">
        <v>96</v>
      </c>
      <c r="K143" s="49">
        <f t="shared" si="2"/>
        <v>8</v>
      </c>
      <c r="L143" s="50">
        <v>6307</v>
      </c>
      <c r="M143" s="50">
        <v>6307</v>
      </c>
      <c r="N143" s="47">
        <v>102319</v>
      </c>
    </row>
    <row r="144" spans="1:14" ht="18" customHeight="1" x14ac:dyDescent="0.25">
      <c r="A144" s="54">
        <v>35266</v>
      </c>
      <c r="B144" s="48" t="s">
        <v>402</v>
      </c>
      <c r="C144" s="47" t="s">
        <v>403</v>
      </c>
      <c r="D144" s="48" t="s">
        <v>167</v>
      </c>
      <c r="E144" s="48" t="s">
        <v>189</v>
      </c>
      <c r="F144" s="50">
        <v>56644</v>
      </c>
      <c r="G144" s="48" t="s">
        <v>627</v>
      </c>
      <c r="H144" s="48" t="s">
        <v>633</v>
      </c>
      <c r="I144" s="48" t="s">
        <v>787</v>
      </c>
      <c r="J144" s="47">
        <v>96</v>
      </c>
      <c r="K144" s="49">
        <f t="shared" si="2"/>
        <v>8</v>
      </c>
      <c r="L144" s="50">
        <v>7080.5</v>
      </c>
      <c r="M144" s="50">
        <v>7080.5</v>
      </c>
      <c r="N144" s="47">
        <v>102319</v>
      </c>
    </row>
    <row r="145" spans="1:14" ht="18" customHeight="1" x14ac:dyDescent="0.25">
      <c r="A145" s="54">
        <v>35969</v>
      </c>
      <c r="B145" s="48" t="s">
        <v>404</v>
      </c>
      <c r="C145" s="47" t="s">
        <v>405</v>
      </c>
      <c r="D145" s="48" t="s">
        <v>167</v>
      </c>
      <c r="E145" s="48" t="s">
        <v>169</v>
      </c>
      <c r="F145" s="50">
        <v>49861</v>
      </c>
      <c r="G145" s="48" t="s">
        <v>638</v>
      </c>
      <c r="H145" s="48" t="s">
        <v>633</v>
      </c>
      <c r="I145" s="48" t="s">
        <v>786</v>
      </c>
      <c r="J145" s="47">
        <v>72</v>
      </c>
      <c r="K145" s="49">
        <f t="shared" si="2"/>
        <v>6</v>
      </c>
      <c r="L145" s="50">
        <v>8310.17</v>
      </c>
      <c r="M145" s="50">
        <v>8310.17</v>
      </c>
      <c r="N145" s="47">
        <v>101206</v>
      </c>
    </row>
    <row r="146" spans="1:14" ht="18" customHeight="1" x14ac:dyDescent="0.25">
      <c r="A146" s="54">
        <v>36013</v>
      </c>
      <c r="B146" s="48" t="s">
        <v>406</v>
      </c>
      <c r="C146" s="47" t="s">
        <v>407</v>
      </c>
      <c r="D146" s="48" t="s">
        <v>167</v>
      </c>
      <c r="E146" s="48" t="s">
        <v>171</v>
      </c>
      <c r="F146" s="50">
        <v>54506.52</v>
      </c>
      <c r="G146" s="48" t="s">
        <v>639</v>
      </c>
      <c r="H146" s="48" t="s">
        <v>607</v>
      </c>
      <c r="I146" s="48" t="s">
        <v>785</v>
      </c>
      <c r="J146" s="47">
        <v>144</v>
      </c>
      <c r="K146" s="49">
        <f t="shared" si="2"/>
        <v>12</v>
      </c>
      <c r="L146" s="50">
        <v>4542.21</v>
      </c>
      <c r="M146" s="50">
        <v>4542.21</v>
      </c>
      <c r="N146" s="47">
        <v>100224</v>
      </c>
    </row>
    <row r="147" spans="1:14" ht="18" customHeight="1" x14ac:dyDescent="0.25">
      <c r="A147" s="54">
        <v>36042</v>
      </c>
      <c r="B147" s="48" t="s">
        <v>784</v>
      </c>
      <c r="C147" s="47" t="s">
        <v>640</v>
      </c>
      <c r="D147" s="48" t="s">
        <v>687</v>
      </c>
      <c r="E147" s="48" t="s">
        <v>171</v>
      </c>
      <c r="F147" s="50">
        <v>37436.74</v>
      </c>
      <c r="G147" s="48" t="s">
        <v>641</v>
      </c>
      <c r="H147" s="48" t="s">
        <v>775</v>
      </c>
      <c r="I147" s="48" t="s">
        <v>783</v>
      </c>
      <c r="J147" s="47">
        <v>120</v>
      </c>
      <c r="K147" s="49">
        <f t="shared" si="2"/>
        <v>10</v>
      </c>
      <c r="L147" s="50">
        <v>3743.67</v>
      </c>
      <c r="M147" s="50">
        <v>3743.67</v>
      </c>
      <c r="N147" s="47">
        <v>100307</v>
      </c>
    </row>
    <row r="148" spans="1:14" ht="18" customHeight="1" x14ac:dyDescent="0.25">
      <c r="A148" s="54">
        <v>36181</v>
      </c>
      <c r="B148" s="48" t="s">
        <v>408</v>
      </c>
      <c r="C148" s="47" t="s">
        <v>409</v>
      </c>
      <c r="D148" s="48" t="s">
        <v>167</v>
      </c>
      <c r="E148" s="48" t="s">
        <v>171</v>
      </c>
      <c r="F148" s="50">
        <v>177394.01</v>
      </c>
      <c r="G148" s="48" t="s">
        <v>642</v>
      </c>
      <c r="H148" s="48" t="s">
        <v>782</v>
      </c>
      <c r="I148" s="48" t="s">
        <v>781</v>
      </c>
      <c r="J148" s="47">
        <v>96</v>
      </c>
      <c r="K148" s="49">
        <f t="shared" si="2"/>
        <v>8</v>
      </c>
      <c r="L148" s="50">
        <v>22174.25</v>
      </c>
      <c r="M148" s="50">
        <v>22174.25</v>
      </c>
      <c r="N148" s="47">
        <v>100323</v>
      </c>
    </row>
    <row r="149" spans="1:14" ht="18" customHeight="1" x14ac:dyDescent="0.25">
      <c r="A149" s="54">
        <v>36264</v>
      </c>
      <c r="B149" s="48" t="s">
        <v>410</v>
      </c>
      <c r="C149" s="47" t="s">
        <v>411</v>
      </c>
      <c r="D149" s="48" t="s">
        <v>167</v>
      </c>
      <c r="E149" s="48" t="s">
        <v>413</v>
      </c>
      <c r="F149" s="50">
        <v>35600.93</v>
      </c>
      <c r="G149" s="48" t="s">
        <v>643</v>
      </c>
      <c r="H149" s="48" t="s">
        <v>607</v>
      </c>
      <c r="I149" s="48" t="s">
        <v>780</v>
      </c>
      <c r="J149" s="47">
        <v>84</v>
      </c>
      <c r="K149" s="49">
        <f t="shared" si="2"/>
        <v>7</v>
      </c>
      <c r="L149" s="50">
        <v>5085.8500000000004</v>
      </c>
      <c r="M149" s="50">
        <v>5085.8500000000004</v>
      </c>
      <c r="N149" s="47">
        <v>104204</v>
      </c>
    </row>
    <row r="150" spans="1:14" ht="18" customHeight="1" x14ac:dyDescent="0.25">
      <c r="A150" s="54">
        <v>36415</v>
      </c>
      <c r="B150" s="48" t="s">
        <v>779</v>
      </c>
      <c r="C150" s="47" t="s">
        <v>778</v>
      </c>
      <c r="D150" s="48" t="s">
        <v>687</v>
      </c>
      <c r="E150" s="48" t="s">
        <v>171</v>
      </c>
      <c r="F150" s="50">
        <v>144103.5</v>
      </c>
      <c r="G150" s="48" t="s">
        <v>644</v>
      </c>
      <c r="H150" s="48" t="s">
        <v>578</v>
      </c>
      <c r="I150" s="48" t="s">
        <v>777</v>
      </c>
      <c r="J150" s="47">
        <v>120</v>
      </c>
      <c r="K150" s="49">
        <f t="shared" si="2"/>
        <v>10</v>
      </c>
      <c r="L150" s="50">
        <v>14410.35</v>
      </c>
      <c r="M150" s="50">
        <v>14410.35</v>
      </c>
      <c r="N150" s="47">
        <v>100219</v>
      </c>
    </row>
    <row r="151" spans="1:14" ht="18" customHeight="1" x14ac:dyDescent="0.25">
      <c r="A151" s="54">
        <v>36639</v>
      </c>
      <c r="B151" s="48" t="s">
        <v>414</v>
      </c>
      <c r="C151" s="47" t="s">
        <v>415</v>
      </c>
      <c r="D151" s="48" t="s">
        <v>167</v>
      </c>
      <c r="E151" s="48" t="s">
        <v>169</v>
      </c>
      <c r="F151" s="50">
        <v>134316.76</v>
      </c>
      <c r="G151" s="48" t="s">
        <v>646</v>
      </c>
      <c r="H151" s="48" t="s">
        <v>776</v>
      </c>
      <c r="I151" s="48" t="s">
        <v>470</v>
      </c>
      <c r="J151" s="47">
        <v>4</v>
      </c>
      <c r="K151" s="49">
        <f t="shared" si="2"/>
        <v>0.33333333333333331</v>
      </c>
      <c r="L151" s="50">
        <v>134316.76</v>
      </c>
      <c r="M151" s="50">
        <v>134316.76</v>
      </c>
      <c r="N151" s="47">
        <v>101341</v>
      </c>
    </row>
    <row r="152" spans="1:14" ht="18" customHeight="1" x14ac:dyDescent="0.25">
      <c r="A152" s="54">
        <v>36640</v>
      </c>
      <c r="B152" s="48" t="s">
        <v>648</v>
      </c>
      <c r="C152" s="47" t="s">
        <v>649</v>
      </c>
      <c r="D152" s="48" t="s">
        <v>167</v>
      </c>
      <c r="E152" s="48" t="s">
        <v>169</v>
      </c>
      <c r="F152" s="50">
        <v>191594.39</v>
      </c>
      <c r="G152" s="48" t="s">
        <v>650</v>
      </c>
      <c r="H152" s="48" t="s">
        <v>575</v>
      </c>
      <c r="I152" s="48" t="s">
        <v>470</v>
      </c>
      <c r="J152" s="47">
        <v>4</v>
      </c>
      <c r="K152" s="49">
        <f t="shared" si="2"/>
        <v>0.33333333333333331</v>
      </c>
      <c r="L152" s="50">
        <v>191594.39</v>
      </c>
      <c r="M152" s="50">
        <v>191594.39</v>
      </c>
      <c r="N152" s="47">
        <v>101341</v>
      </c>
    </row>
    <row r="153" spans="1:14" ht="18" customHeight="1" x14ac:dyDescent="0.25">
      <c r="A153" s="54">
        <v>36931</v>
      </c>
      <c r="B153" s="48" t="s">
        <v>416</v>
      </c>
      <c r="C153" s="47" t="s">
        <v>417</v>
      </c>
      <c r="D153" s="48" t="s">
        <v>167</v>
      </c>
      <c r="E153" s="48" t="s">
        <v>169</v>
      </c>
      <c r="F153" s="50">
        <v>38438.19</v>
      </c>
      <c r="G153" s="48" t="s">
        <v>652</v>
      </c>
      <c r="H153" s="48" t="s">
        <v>775</v>
      </c>
      <c r="I153" s="48" t="s">
        <v>774</v>
      </c>
      <c r="J153" s="47">
        <v>120</v>
      </c>
      <c r="K153" s="49">
        <f t="shared" si="2"/>
        <v>10</v>
      </c>
      <c r="L153" s="50">
        <v>3843.82</v>
      </c>
      <c r="M153" s="50">
        <v>3843.82</v>
      </c>
      <c r="N153" s="47">
        <v>101206</v>
      </c>
    </row>
    <row r="154" spans="1:14" ht="18" customHeight="1" x14ac:dyDescent="0.25">
      <c r="A154" s="54">
        <v>37215</v>
      </c>
      <c r="B154" s="48" t="s">
        <v>418</v>
      </c>
      <c r="C154" s="47" t="s">
        <v>419</v>
      </c>
      <c r="D154" s="48" t="s">
        <v>167</v>
      </c>
      <c r="E154" s="48" t="s">
        <v>276</v>
      </c>
      <c r="F154" s="50">
        <v>103383.63</v>
      </c>
      <c r="G154" s="48" t="s">
        <v>653</v>
      </c>
      <c r="H154" s="48" t="s">
        <v>628</v>
      </c>
      <c r="I154" s="48" t="s">
        <v>773</v>
      </c>
      <c r="J154" s="47">
        <v>72</v>
      </c>
      <c r="K154" s="49">
        <f t="shared" si="2"/>
        <v>6</v>
      </c>
      <c r="L154" s="50">
        <v>17230.61</v>
      </c>
      <c r="M154" s="50">
        <v>17230.61</v>
      </c>
      <c r="N154" s="47">
        <v>107305</v>
      </c>
    </row>
    <row r="155" spans="1:14" ht="18" customHeight="1" x14ac:dyDescent="0.25">
      <c r="A155" s="54">
        <v>37217</v>
      </c>
      <c r="B155" s="48" t="s">
        <v>420</v>
      </c>
      <c r="C155" s="47" t="s">
        <v>421</v>
      </c>
      <c r="D155" s="48" t="s">
        <v>167</v>
      </c>
      <c r="E155" s="48" t="s">
        <v>276</v>
      </c>
      <c r="F155" s="50">
        <v>101972.53</v>
      </c>
      <c r="G155" s="48" t="s">
        <v>653</v>
      </c>
      <c r="H155" s="48" t="s">
        <v>628</v>
      </c>
      <c r="I155" s="48" t="s">
        <v>772</v>
      </c>
      <c r="J155" s="47">
        <v>72</v>
      </c>
      <c r="K155" s="49">
        <f t="shared" si="2"/>
        <v>6</v>
      </c>
      <c r="L155" s="50">
        <v>16995.419999999998</v>
      </c>
      <c r="M155" s="50">
        <v>16995.419999999998</v>
      </c>
      <c r="N155" s="47">
        <v>107305</v>
      </c>
    </row>
    <row r="156" spans="1:14" ht="18" customHeight="1" x14ac:dyDescent="0.25">
      <c r="A156" s="54">
        <v>37559</v>
      </c>
      <c r="B156" s="48" t="s">
        <v>422</v>
      </c>
      <c r="C156" s="47" t="s">
        <v>423</v>
      </c>
      <c r="D156" s="48" t="s">
        <v>167</v>
      </c>
      <c r="E156" s="48" t="s">
        <v>169</v>
      </c>
      <c r="F156" s="50">
        <v>37492.5</v>
      </c>
      <c r="G156" s="48" t="s">
        <v>654</v>
      </c>
      <c r="H156" s="48" t="s">
        <v>645</v>
      </c>
      <c r="I156" s="48" t="s">
        <v>771</v>
      </c>
      <c r="J156" s="47">
        <v>120</v>
      </c>
      <c r="K156" s="49">
        <f t="shared" si="2"/>
        <v>10</v>
      </c>
      <c r="L156" s="50">
        <v>3749.25</v>
      </c>
      <c r="M156" s="50">
        <v>3749.25</v>
      </c>
      <c r="N156" s="47">
        <v>101201</v>
      </c>
    </row>
    <row r="157" spans="1:14" ht="18" customHeight="1" x14ac:dyDescent="0.25">
      <c r="A157" s="54">
        <v>37825</v>
      </c>
      <c r="B157" s="48" t="s">
        <v>655</v>
      </c>
      <c r="C157" s="47" t="s">
        <v>656</v>
      </c>
      <c r="D157" s="48" t="s">
        <v>167</v>
      </c>
      <c r="E157" s="48" t="s">
        <v>169</v>
      </c>
      <c r="F157" s="50">
        <v>169295.43</v>
      </c>
      <c r="G157" s="48" t="s">
        <v>657</v>
      </c>
      <c r="H157" s="48" t="s">
        <v>651</v>
      </c>
      <c r="I157" s="48" t="s">
        <v>470</v>
      </c>
      <c r="J157" s="47">
        <v>5</v>
      </c>
      <c r="K157" s="49">
        <f t="shared" si="2"/>
        <v>0.41666666666666669</v>
      </c>
      <c r="L157" s="50">
        <v>169295.43</v>
      </c>
      <c r="M157" s="50">
        <v>169295.43</v>
      </c>
      <c r="N157" s="47">
        <v>101341</v>
      </c>
    </row>
    <row r="158" spans="1:14" ht="18" customHeight="1" x14ac:dyDescent="0.25">
      <c r="A158" s="54">
        <v>38201</v>
      </c>
      <c r="B158" s="48" t="s">
        <v>659</v>
      </c>
      <c r="C158" s="47" t="s">
        <v>660</v>
      </c>
      <c r="D158" s="48" t="s">
        <v>167</v>
      </c>
      <c r="E158" s="48" t="s">
        <v>169</v>
      </c>
      <c r="F158" s="50">
        <v>230107.22</v>
      </c>
      <c r="G158" s="48" t="s">
        <v>770</v>
      </c>
      <c r="H158" s="48" t="s">
        <v>769</v>
      </c>
      <c r="I158" s="48" t="s">
        <v>768</v>
      </c>
      <c r="J158" s="47">
        <v>120</v>
      </c>
      <c r="K158" s="49">
        <f t="shared" si="2"/>
        <v>10</v>
      </c>
      <c r="L158" s="50">
        <v>23010.720000000001</v>
      </c>
      <c r="M158" s="50">
        <v>23010.720000000001</v>
      </c>
      <c r="N158" s="47">
        <v>101201</v>
      </c>
    </row>
    <row r="159" spans="1:14" ht="18" customHeight="1" x14ac:dyDescent="0.25">
      <c r="A159" s="54">
        <v>38349</v>
      </c>
      <c r="B159" s="48" t="s">
        <v>767</v>
      </c>
      <c r="C159" s="47" t="s">
        <v>766</v>
      </c>
      <c r="D159" s="48" t="s">
        <v>167</v>
      </c>
      <c r="E159" s="48" t="s">
        <v>169</v>
      </c>
      <c r="F159" s="50">
        <v>192569.98</v>
      </c>
      <c r="G159" s="48" t="s">
        <v>765</v>
      </c>
      <c r="H159" s="48" t="s">
        <v>550</v>
      </c>
      <c r="I159" s="48" t="s">
        <v>470</v>
      </c>
      <c r="J159" s="47">
        <v>5</v>
      </c>
      <c r="K159" s="49">
        <f t="shared" si="2"/>
        <v>0.41666666666666669</v>
      </c>
      <c r="L159" s="50">
        <v>192569.98</v>
      </c>
      <c r="M159" s="50">
        <f>L159*1.4653</f>
        <v>282172.79169400001</v>
      </c>
      <c r="N159" s="47">
        <v>101341</v>
      </c>
    </row>
    <row r="160" spans="1:14" ht="18" customHeight="1" x14ac:dyDescent="0.25">
      <c r="A160" s="54">
        <v>38840</v>
      </c>
      <c r="B160" s="48" t="s">
        <v>764</v>
      </c>
      <c r="C160" s="47" t="s">
        <v>763</v>
      </c>
      <c r="D160" s="48" t="s">
        <v>687</v>
      </c>
      <c r="E160" s="48" t="s">
        <v>189</v>
      </c>
      <c r="F160" s="50">
        <v>35882.550000000003</v>
      </c>
      <c r="G160" s="48" t="s">
        <v>662</v>
      </c>
      <c r="H160" s="48" t="s">
        <v>636</v>
      </c>
      <c r="I160" s="48" t="s">
        <v>762</v>
      </c>
      <c r="J160" s="47">
        <v>96</v>
      </c>
      <c r="K160" s="49">
        <f t="shared" si="2"/>
        <v>8</v>
      </c>
      <c r="L160" s="50">
        <v>4485.32</v>
      </c>
      <c r="M160" s="50">
        <f t="shared" ref="M160:M184" si="3">L160*1.4653</f>
        <v>6572.3393959999994</v>
      </c>
      <c r="N160" s="47">
        <v>102209</v>
      </c>
    </row>
    <row r="161" spans="1:14" ht="18" customHeight="1" x14ac:dyDescent="0.25">
      <c r="A161" s="54">
        <v>38897</v>
      </c>
      <c r="B161" s="48" t="s">
        <v>663</v>
      </c>
      <c r="C161" s="47" t="s">
        <v>664</v>
      </c>
      <c r="D161" s="48" t="s">
        <v>167</v>
      </c>
      <c r="E161" s="48" t="s">
        <v>175</v>
      </c>
      <c r="F161" s="50">
        <v>41038.160000000003</v>
      </c>
      <c r="G161" s="48" t="s">
        <v>665</v>
      </c>
      <c r="H161" s="48" t="s">
        <v>558</v>
      </c>
      <c r="I161" s="48" t="s">
        <v>761</v>
      </c>
      <c r="J161" s="47">
        <v>96</v>
      </c>
      <c r="K161" s="49">
        <f t="shared" si="2"/>
        <v>8</v>
      </c>
      <c r="L161" s="50">
        <v>5129.7700000000004</v>
      </c>
      <c r="M161" s="50">
        <f t="shared" si="3"/>
        <v>7516.6519810000009</v>
      </c>
      <c r="N161" s="47">
        <v>103305</v>
      </c>
    </row>
    <row r="162" spans="1:14" ht="18" customHeight="1" x14ac:dyDescent="0.25">
      <c r="A162" s="54">
        <v>38911</v>
      </c>
      <c r="B162" s="48" t="s">
        <v>666</v>
      </c>
      <c r="C162" s="47" t="s">
        <v>667</v>
      </c>
      <c r="D162" s="48" t="s">
        <v>167</v>
      </c>
      <c r="E162" s="48" t="s">
        <v>171</v>
      </c>
      <c r="F162" s="50">
        <v>141312.6</v>
      </c>
      <c r="G162" s="48" t="s">
        <v>760</v>
      </c>
      <c r="H162" s="48" t="s">
        <v>544</v>
      </c>
      <c r="I162" s="48" t="s">
        <v>759</v>
      </c>
      <c r="J162" s="47">
        <v>120</v>
      </c>
      <c r="K162" s="49">
        <f t="shared" si="2"/>
        <v>10</v>
      </c>
      <c r="L162" s="50">
        <v>14131.26</v>
      </c>
      <c r="M162" s="50">
        <f t="shared" si="3"/>
        <v>20706.535277999999</v>
      </c>
      <c r="N162" s="47">
        <v>100201</v>
      </c>
    </row>
    <row r="163" spans="1:14" ht="18" customHeight="1" x14ac:dyDescent="0.25">
      <c r="A163" s="54">
        <v>39205</v>
      </c>
      <c r="B163" s="48" t="s">
        <v>668</v>
      </c>
      <c r="C163" s="47" t="s">
        <v>669</v>
      </c>
      <c r="D163" s="48" t="s">
        <v>167</v>
      </c>
      <c r="E163" s="48" t="s">
        <v>171</v>
      </c>
      <c r="F163" s="50">
        <v>189066.79</v>
      </c>
      <c r="G163" s="48" t="s">
        <v>670</v>
      </c>
      <c r="H163" s="48" t="s">
        <v>558</v>
      </c>
      <c r="I163" s="48" t="s">
        <v>758</v>
      </c>
      <c r="J163" s="47">
        <v>96</v>
      </c>
      <c r="K163" s="49">
        <f t="shared" si="2"/>
        <v>8</v>
      </c>
      <c r="L163" s="50">
        <v>23633.35</v>
      </c>
      <c r="M163" s="50">
        <f t="shared" si="3"/>
        <v>34629.947755000001</v>
      </c>
      <c r="N163" s="47">
        <v>100327</v>
      </c>
    </row>
    <row r="164" spans="1:14" ht="18" customHeight="1" x14ac:dyDescent="0.25">
      <c r="A164" s="54">
        <v>39330</v>
      </c>
      <c r="B164" s="48" t="s">
        <v>671</v>
      </c>
      <c r="C164" s="47" t="s">
        <v>672</v>
      </c>
      <c r="D164" s="48" t="s">
        <v>167</v>
      </c>
      <c r="E164" s="48" t="s">
        <v>169</v>
      </c>
      <c r="F164" s="50">
        <v>38316.26</v>
      </c>
      <c r="G164" s="48" t="s">
        <v>673</v>
      </c>
      <c r="H164" s="48" t="s">
        <v>550</v>
      </c>
      <c r="I164" s="48" t="s">
        <v>757</v>
      </c>
      <c r="J164" s="47">
        <v>72</v>
      </c>
      <c r="K164" s="49">
        <f t="shared" si="2"/>
        <v>6</v>
      </c>
      <c r="L164" s="50">
        <v>6386.04</v>
      </c>
      <c r="M164" s="50">
        <f t="shared" si="3"/>
        <v>9357.4644119999994</v>
      </c>
      <c r="N164" s="47">
        <v>101206</v>
      </c>
    </row>
    <row r="165" spans="1:14" ht="18" customHeight="1" x14ac:dyDescent="0.25">
      <c r="A165" s="54">
        <v>39367</v>
      </c>
      <c r="B165" s="48" t="s">
        <v>675</v>
      </c>
      <c r="C165" s="47" t="s">
        <v>676</v>
      </c>
      <c r="D165" s="48" t="s">
        <v>167</v>
      </c>
      <c r="E165" s="48" t="s">
        <v>169</v>
      </c>
      <c r="F165" s="50">
        <v>71453.5</v>
      </c>
      <c r="G165" s="48" t="s">
        <v>661</v>
      </c>
      <c r="H165" s="48" t="s">
        <v>746</v>
      </c>
      <c r="I165" s="48" t="s">
        <v>756</v>
      </c>
      <c r="J165" s="47">
        <v>96</v>
      </c>
      <c r="K165" s="49">
        <f t="shared" si="2"/>
        <v>8</v>
      </c>
      <c r="L165" s="50">
        <v>8931.69</v>
      </c>
      <c r="M165" s="50">
        <f t="shared" si="3"/>
        <v>13087.605357</v>
      </c>
      <c r="N165" s="47">
        <v>101208</v>
      </c>
    </row>
    <row r="166" spans="1:14" ht="18" customHeight="1" x14ac:dyDescent="0.25">
      <c r="A166" s="54">
        <v>400677</v>
      </c>
      <c r="B166" s="48" t="s">
        <v>424</v>
      </c>
      <c r="C166" s="47" t="s">
        <v>425</v>
      </c>
      <c r="D166" s="48" t="s">
        <v>167</v>
      </c>
      <c r="E166" s="48" t="s">
        <v>171</v>
      </c>
      <c r="F166" s="50">
        <v>92112.81</v>
      </c>
      <c r="G166" s="48" t="s">
        <v>677</v>
      </c>
      <c r="H166" s="48" t="s">
        <v>751</v>
      </c>
      <c r="I166" s="48" t="s">
        <v>470</v>
      </c>
      <c r="J166" s="47">
        <v>120</v>
      </c>
      <c r="K166" s="49">
        <f t="shared" si="2"/>
        <v>10</v>
      </c>
      <c r="L166" s="50">
        <v>9211.2800000000007</v>
      </c>
      <c r="M166" s="50">
        <f t="shared" si="3"/>
        <v>13497.288584000002</v>
      </c>
      <c r="N166" s="47">
        <v>100318</v>
      </c>
    </row>
    <row r="167" spans="1:14" ht="18" customHeight="1" x14ac:dyDescent="0.25">
      <c r="A167" s="54">
        <v>400678</v>
      </c>
      <c r="B167" s="48" t="s">
        <v>426</v>
      </c>
      <c r="C167" s="47" t="s">
        <v>427</v>
      </c>
      <c r="D167" s="48" t="s">
        <v>167</v>
      </c>
      <c r="E167" s="48" t="s">
        <v>171</v>
      </c>
      <c r="F167" s="50">
        <v>39988.14</v>
      </c>
      <c r="G167" s="48" t="s">
        <v>677</v>
      </c>
      <c r="H167" s="48" t="s">
        <v>751</v>
      </c>
      <c r="I167" s="48" t="s">
        <v>470</v>
      </c>
      <c r="J167" s="47">
        <v>120</v>
      </c>
      <c r="K167" s="49">
        <f t="shared" si="2"/>
        <v>10</v>
      </c>
      <c r="L167" s="50">
        <v>3998.81</v>
      </c>
      <c r="M167" s="50">
        <f t="shared" si="3"/>
        <v>5859.4562930000002</v>
      </c>
      <c r="N167" s="47">
        <v>100317</v>
      </c>
    </row>
    <row r="168" spans="1:14" ht="18" customHeight="1" x14ac:dyDescent="0.25">
      <c r="A168" s="54">
        <v>400808</v>
      </c>
      <c r="B168" s="48" t="s">
        <v>755</v>
      </c>
      <c r="C168" s="47" t="s">
        <v>754</v>
      </c>
      <c r="D168" s="48" t="s">
        <v>167</v>
      </c>
      <c r="E168" s="48" t="s">
        <v>742</v>
      </c>
      <c r="F168" s="50">
        <v>161931.76</v>
      </c>
      <c r="G168" s="48" t="s">
        <v>677</v>
      </c>
      <c r="H168" s="48" t="s">
        <v>751</v>
      </c>
      <c r="I168" s="48" t="s">
        <v>470</v>
      </c>
      <c r="J168" s="47">
        <v>120</v>
      </c>
      <c r="K168" s="49">
        <f t="shared" si="2"/>
        <v>10</v>
      </c>
      <c r="L168" s="50">
        <v>16193.18</v>
      </c>
      <c r="M168" s="50">
        <f t="shared" si="3"/>
        <v>23727.866654000001</v>
      </c>
      <c r="N168" s="47">
        <v>209</v>
      </c>
    </row>
    <row r="169" spans="1:14" ht="18" customHeight="1" x14ac:dyDescent="0.25">
      <c r="A169" s="54">
        <v>400836</v>
      </c>
      <c r="B169" s="48" t="s">
        <v>753</v>
      </c>
      <c r="C169" s="47" t="s">
        <v>752</v>
      </c>
      <c r="D169" s="48" t="s">
        <v>167</v>
      </c>
      <c r="E169" s="48" t="s">
        <v>742</v>
      </c>
      <c r="F169" s="50">
        <v>79635.759999999995</v>
      </c>
      <c r="G169" s="48" t="s">
        <v>677</v>
      </c>
      <c r="H169" s="48" t="s">
        <v>751</v>
      </c>
      <c r="I169" s="48" t="s">
        <v>470</v>
      </c>
      <c r="J169" s="47">
        <v>120</v>
      </c>
      <c r="K169" s="49">
        <f t="shared" si="2"/>
        <v>10</v>
      </c>
      <c r="L169" s="50">
        <v>7963.58</v>
      </c>
      <c r="M169" s="50">
        <f t="shared" si="3"/>
        <v>11669.033774</v>
      </c>
      <c r="N169" s="47">
        <v>209</v>
      </c>
    </row>
    <row r="170" spans="1:14" ht="18" customHeight="1" x14ac:dyDescent="0.25">
      <c r="A170" s="54">
        <v>401037</v>
      </c>
      <c r="B170" s="48" t="s">
        <v>428</v>
      </c>
      <c r="C170" s="47" t="s">
        <v>429</v>
      </c>
      <c r="D170" s="48" t="s">
        <v>167</v>
      </c>
      <c r="E170" s="48" t="s">
        <v>175</v>
      </c>
      <c r="F170" s="50">
        <v>97785.59</v>
      </c>
      <c r="G170" s="48" t="s">
        <v>679</v>
      </c>
      <c r="H170" s="48" t="s">
        <v>733</v>
      </c>
      <c r="I170" s="48" t="s">
        <v>470</v>
      </c>
      <c r="J170" s="47">
        <v>120</v>
      </c>
      <c r="K170" s="49">
        <f t="shared" si="2"/>
        <v>10</v>
      </c>
      <c r="L170" s="50">
        <v>9778.56</v>
      </c>
      <c r="M170" s="50">
        <f t="shared" si="3"/>
        <v>14328.523968</v>
      </c>
      <c r="N170" s="47">
        <v>103313</v>
      </c>
    </row>
    <row r="171" spans="1:14" ht="18" customHeight="1" x14ac:dyDescent="0.25">
      <c r="A171" s="54">
        <v>401124</v>
      </c>
      <c r="B171" s="48" t="s">
        <v>430</v>
      </c>
      <c r="C171" s="47" t="s">
        <v>431</v>
      </c>
      <c r="D171" s="48" t="s">
        <v>167</v>
      </c>
      <c r="E171" s="48" t="s">
        <v>171</v>
      </c>
      <c r="F171" s="50">
        <v>38660.82</v>
      </c>
      <c r="G171" s="48" t="s">
        <v>679</v>
      </c>
      <c r="H171" s="48" t="s">
        <v>733</v>
      </c>
      <c r="I171" s="48" t="s">
        <v>470</v>
      </c>
      <c r="J171" s="47">
        <v>120</v>
      </c>
      <c r="K171" s="49">
        <f t="shared" si="2"/>
        <v>10</v>
      </c>
      <c r="L171" s="50">
        <v>3866.08</v>
      </c>
      <c r="M171" s="50">
        <f t="shared" si="3"/>
        <v>5664.9670240000005</v>
      </c>
      <c r="N171" s="47">
        <v>100319</v>
      </c>
    </row>
    <row r="172" spans="1:14" ht="18" customHeight="1" x14ac:dyDescent="0.25">
      <c r="A172" s="54">
        <v>401349</v>
      </c>
      <c r="B172" s="48" t="s">
        <v>432</v>
      </c>
      <c r="C172" s="47" t="s">
        <v>433</v>
      </c>
      <c r="D172" s="48" t="s">
        <v>167</v>
      </c>
      <c r="E172" s="48" t="s">
        <v>171</v>
      </c>
      <c r="F172" s="50">
        <v>157736.1</v>
      </c>
      <c r="G172" s="48" t="s">
        <v>680</v>
      </c>
      <c r="H172" s="48" t="s">
        <v>750</v>
      </c>
      <c r="I172" s="48" t="s">
        <v>470</v>
      </c>
      <c r="J172" s="47">
        <v>120</v>
      </c>
      <c r="K172" s="49">
        <f t="shared" si="2"/>
        <v>10</v>
      </c>
      <c r="L172" s="50">
        <v>15773.61</v>
      </c>
      <c r="M172" s="50">
        <f t="shared" si="3"/>
        <v>23113.070733</v>
      </c>
      <c r="N172" s="47">
        <v>100315</v>
      </c>
    </row>
    <row r="173" spans="1:14" ht="18" customHeight="1" x14ac:dyDescent="0.25">
      <c r="A173" s="54">
        <v>401351</v>
      </c>
      <c r="B173" s="48" t="s">
        <v>434</v>
      </c>
      <c r="C173" s="47" t="s">
        <v>435</v>
      </c>
      <c r="D173" s="48" t="s">
        <v>167</v>
      </c>
      <c r="E173" s="48" t="s">
        <v>171</v>
      </c>
      <c r="F173" s="50">
        <v>39461.51</v>
      </c>
      <c r="G173" s="48" t="s">
        <v>681</v>
      </c>
      <c r="H173" s="48" t="s">
        <v>736</v>
      </c>
      <c r="I173" s="48" t="s">
        <v>470</v>
      </c>
      <c r="J173" s="47">
        <v>120</v>
      </c>
      <c r="K173" s="49">
        <f t="shared" si="2"/>
        <v>10</v>
      </c>
      <c r="L173" s="50">
        <v>3946.15</v>
      </c>
      <c r="M173" s="50">
        <f t="shared" si="3"/>
        <v>5782.2935950000001</v>
      </c>
      <c r="N173" s="47">
        <v>100319</v>
      </c>
    </row>
    <row r="174" spans="1:14" ht="18" customHeight="1" x14ac:dyDescent="0.25">
      <c r="A174" s="54">
        <v>40353</v>
      </c>
      <c r="B174" s="48" t="s">
        <v>749</v>
      </c>
      <c r="C174" s="47" t="s">
        <v>748</v>
      </c>
      <c r="D174" s="48" t="s">
        <v>167</v>
      </c>
      <c r="E174" s="48" t="s">
        <v>189</v>
      </c>
      <c r="F174" s="50">
        <v>44000</v>
      </c>
      <c r="G174" s="48" t="s">
        <v>747</v>
      </c>
      <c r="H174" s="48" t="s">
        <v>746</v>
      </c>
      <c r="I174" s="48" t="s">
        <v>745</v>
      </c>
      <c r="J174" s="47">
        <v>96</v>
      </c>
      <c r="K174" s="49">
        <f t="shared" si="2"/>
        <v>8</v>
      </c>
      <c r="L174" s="50">
        <v>5500</v>
      </c>
      <c r="M174" s="50">
        <f t="shared" si="3"/>
        <v>8059.1500000000005</v>
      </c>
      <c r="N174" s="47">
        <v>102208</v>
      </c>
    </row>
    <row r="175" spans="1:14" ht="18" customHeight="1" x14ac:dyDescent="0.25">
      <c r="A175" s="54">
        <v>600070</v>
      </c>
      <c r="B175" s="48" t="s">
        <v>744</v>
      </c>
      <c r="C175" s="47" t="s">
        <v>743</v>
      </c>
      <c r="D175" s="48" t="s">
        <v>167</v>
      </c>
      <c r="E175" s="48" t="s">
        <v>742</v>
      </c>
      <c r="F175" s="50">
        <v>36107.43</v>
      </c>
      <c r="G175" s="48" t="s">
        <v>741</v>
      </c>
      <c r="H175" s="48" t="s">
        <v>740</v>
      </c>
      <c r="I175" s="48" t="s">
        <v>470</v>
      </c>
      <c r="J175" s="47">
        <v>120</v>
      </c>
      <c r="K175" s="49">
        <f t="shared" si="2"/>
        <v>10</v>
      </c>
      <c r="L175" s="50">
        <v>3610.74</v>
      </c>
      <c r="M175" s="50">
        <f t="shared" si="3"/>
        <v>5290.8173219999999</v>
      </c>
      <c r="N175" s="47">
        <v>209</v>
      </c>
    </row>
    <row r="176" spans="1:14" ht="18" customHeight="1" x14ac:dyDescent="0.25">
      <c r="A176" s="54">
        <v>802411</v>
      </c>
      <c r="B176" s="48" t="s">
        <v>436</v>
      </c>
      <c r="C176" s="47" t="s">
        <v>437</v>
      </c>
      <c r="D176" s="48" t="s">
        <v>167</v>
      </c>
      <c r="E176" s="48" t="s">
        <v>171</v>
      </c>
      <c r="F176" s="50">
        <v>51146.57</v>
      </c>
      <c r="G176" s="48" t="s">
        <v>683</v>
      </c>
      <c r="H176" s="48" t="s">
        <v>739</v>
      </c>
      <c r="I176" s="48" t="s">
        <v>470</v>
      </c>
      <c r="J176" s="47">
        <v>96</v>
      </c>
      <c r="K176" s="49">
        <f t="shared" si="2"/>
        <v>8</v>
      </c>
      <c r="L176" s="50">
        <v>6393.32</v>
      </c>
      <c r="M176" s="50">
        <f t="shared" si="3"/>
        <v>9368.1317959999997</v>
      </c>
      <c r="N176" s="47">
        <v>100323</v>
      </c>
    </row>
    <row r="177" spans="1:14" ht="18" customHeight="1" x14ac:dyDescent="0.25">
      <c r="A177" s="54">
        <v>802717</v>
      </c>
      <c r="B177" s="48" t="s">
        <v>438</v>
      </c>
      <c r="C177" s="47" t="s">
        <v>439</v>
      </c>
      <c r="D177" s="48" t="s">
        <v>167</v>
      </c>
      <c r="E177" s="48" t="s">
        <v>171</v>
      </c>
      <c r="F177" s="50">
        <v>48923.99</v>
      </c>
      <c r="G177" s="48" t="s">
        <v>683</v>
      </c>
      <c r="H177" s="48" t="s">
        <v>739</v>
      </c>
      <c r="I177" s="48" t="s">
        <v>470</v>
      </c>
      <c r="J177" s="47">
        <v>144</v>
      </c>
      <c r="K177" s="49">
        <f t="shared" si="2"/>
        <v>12</v>
      </c>
      <c r="L177" s="50">
        <v>4077</v>
      </c>
      <c r="M177" s="50">
        <f t="shared" si="3"/>
        <v>5974.0281000000004</v>
      </c>
      <c r="N177" s="47">
        <v>100326</v>
      </c>
    </row>
    <row r="178" spans="1:14" ht="18" customHeight="1" x14ac:dyDescent="0.25">
      <c r="A178" s="54">
        <v>803144</v>
      </c>
      <c r="B178" s="48" t="s">
        <v>440</v>
      </c>
      <c r="C178" s="47" t="s">
        <v>441</v>
      </c>
      <c r="D178" s="48" t="s">
        <v>167</v>
      </c>
      <c r="E178" s="48" t="s">
        <v>171</v>
      </c>
      <c r="F178" s="50">
        <v>118046.56</v>
      </c>
      <c r="G178" s="48" t="s">
        <v>684</v>
      </c>
      <c r="H178" s="48" t="s">
        <v>738</v>
      </c>
      <c r="I178" s="48" t="s">
        <v>470</v>
      </c>
      <c r="J178" s="47">
        <v>144</v>
      </c>
      <c r="K178" s="49">
        <f t="shared" si="2"/>
        <v>12</v>
      </c>
      <c r="L178" s="50">
        <v>9837.2099999999991</v>
      </c>
      <c r="M178" s="50">
        <f t="shared" si="3"/>
        <v>14414.463812999998</v>
      </c>
      <c r="N178" s="47">
        <v>100320</v>
      </c>
    </row>
    <row r="179" spans="1:14" ht="18" customHeight="1" x14ac:dyDescent="0.25">
      <c r="A179" s="54">
        <v>803852</v>
      </c>
      <c r="B179" s="48" t="s">
        <v>442</v>
      </c>
      <c r="C179" s="47" t="s">
        <v>443</v>
      </c>
      <c r="D179" s="48" t="s">
        <v>167</v>
      </c>
      <c r="E179" s="48" t="s">
        <v>169</v>
      </c>
      <c r="F179" s="50">
        <v>193847.78</v>
      </c>
      <c r="G179" s="48" t="s">
        <v>685</v>
      </c>
      <c r="H179" s="48" t="s">
        <v>486</v>
      </c>
      <c r="I179" s="48" t="s">
        <v>470</v>
      </c>
      <c r="J179" s="47">
        <v>170</v>
      </c>
      <c r="K179" s="49">
        <f t="shared" si="2"/>
        <v>14.166666666666666</v>
      </c>
      <c r="L179" s="50">
        <v>13683.37</v>
      </c>
      <c r="M179" s="50">
        <f t="shared" si="3"/>
        <v>20050.242061000001</v>
      </c>
      <c r="N179" s="47">
        <v>101339</v>
      </c>
    </row>
    <row r="180" spans="1:14" ht="18" customHeight="1" x14ac:dyDescent="0.25">
      <c r="A180" s="54">
        <v>804138</v>
      </c>
      <c r="B180" s="48" t="s">
        <v>444</v>
      </c>
      <c r="C180" s="47" t="s">
        <v>445</v>
      </c>
      <c r="D180" s="48" t="s">
        <v>167</v>
      </c>
      <c r="E180" s="48" t="s">
        <v>169</v>
      </c>
      <c r="F180" s="50">
        <v>50893.99</v>
      </c>
      <c r="G180" s="48" t="s">
        <v>686</v>
      </c>
      <c r="H180" s="48" t="s">
        <v>737</v>
      </c>
      <c r="I180" s="48" t="s">
        <v>470</v>
      </c>
      <c r="J180" s="47">
        <v>96</v>
      </c>
      <c r="K180" s="49">
        <f t="shared" si="2"/>
        <v>8</v>
      </c>
      <c r="L180" s="50">
        <v>6361.75</v>
      </c>
      <c r="M180" s="50">
        <f t="shared" si="3"/>
        <v>9321.8722749999997</v>
      </c>
      <c r="N180" s="47">
        <v>101311</v>
      </c>
    </row>
    <row r="181" spans="1:14" ht="18" customHeight="1" x14ac:dyDescent="0.25">
      <c r="A181" s="54">
        <v>804290</v>
      </c>
      <c r="B181" s="48" t="s">
        <v>446</v>
      </c>
      <c r="C181" s="47" t="s">
        <v>447</v>
      </c>
      <c r="D181" s="48" t="s">
        <v>167</v>
      </c>
      <c r="E181" s="48" t="s">
        <v>169</v>
      </c>
      <c r="F181" s="50">
        <v>51249.34</v>
      </c>
      <c r="G181" s="48" t="s">
        <v>679</v>
      </c>
      <c r="H181" s="48" t="s">
        <v>733</v>
      </c>
      <c r="I181" s="48" t="s">
        <v>470</v>
      </c>
      <c r="J181" s="47">
        <v>96</v>
      </c>
      <c r="K181" s="49">
        <f t="shared" si="2"/>
        <v>8</v>
      </c>
      <c r="L181" s="50">
        <v>6406.17</v>
      </c>
      <c r="M181" s="50">
        <f t="shared" si="3"/>
        <v>9386.9609010000004</v>
      </c>
      <c r="N181" s="47">
        <v>101311</v>
      </c>
    </row>
    <row r="182" spans="1:14" ht="18" customHeight="1" x14ac:dyDescent="0.25">
      <c r="A182" s="54">
        <v>804314</v>
      </c>
      <c r="B182" s="48" t="s">
        <v>448</v>
      </c>
      <c r="C182" s="47" t="s">
        <v>449</v>
      </c>
      <c r="D182" s="48" t="s">
        <v>167</v>
      </c>
      <c r="E182" s="48" t="s">
        <v>175</v>
      </c>
      <c r="F182" s="50">
        <v>53864.6</v>
      </c>
      <c r="G182" s="48" t="s">
        <v>679</v>
      </c>
      <c r="H182" s="48" t="s">
        <v>733</v>
      </c>
      <c r="I182" s="48" t="s">
        <v>470</v>
      </c>
      <c r="J182" s="47">
        <v>96</v>
      </c>
      <c r="K182" s="49">
        <f t="shared" si="2"/>
        <v>8</v>
      </c>
      <c r="L182" s="50">
        <v>6733.08</v>
      </c>
      <c r="M182" s="50">
        <f t="shared" si="3"/>
        <v>9865.9821240000001</v>
      </c>
      <c r="N182" s="47">
        <v>103314</v>
      </c>
    </row>
    <row r="183" spans="1:14" ht="18" customHeight="1" x14ac:dyDescent="0.25">
      <c r="A183" s="54">
        <v>804716</v>
      </c>
      <c r="B183" s="48" t="s">
        <v>450</v>
      </c>
      <c r="C183" s="47" t="s">
        <v>451</v>
      </c>
      <c r="D183" s="48" t="s">
        <v>167</v>
      </c>
      <c r="E183" s="48" t="s">
        <v>171</v>
      </c>
      <c r="F183" s="50">
        <v>48637.66</v>
      </c>
      <c r="G183" s="48" t="s">
        <v>681</v>
      </c>
      <c r="H183" s="48" t="s">
        <v>736</v>
      </c>
      <c r="I183" s="48" t="s">
        <v>470</v>
      </c>
      <c r="J183" s="47">
        <v>144</v>
      </c>
      <c r="K183" s="49">
        <f t="shared" si="2"/>
        <v>12</v>
      </c>
      <c r="L183" s="50">
        <v>4053.14</v>
      </c>
      <c r="M183" s="50">
        <f t="shared" si="3"/>
        <v>5939.0660420000004</v>
      </c>
      <c r="N183" s="47">
        <v>100323</v>
      </c>
    </row>
    <row r="184" spans="1:14" ht="18" customHeight="1" x14ac:dyDescent="0.25">
      <c r="A184" s="54">
        <v>903301</v>
      </c>
      <c r="B184" s="48" t="s">
        <v>735</v>
      </c>
      <c r="C184" s="47" t="s">
        <v>734</v>
      </c>
      <c r="D184" s="48" t="s">
        <v>687</v>
      </c>
      <c r="E184" s="48" t="s">
        <v>171</v>
      </c>
      <c r="F184" s="50">
        <v>180260.34</v>
      </c>
      <c r="G184" s="48" t="s">
        <v>679</v>
      </c>
      <c r="H184" s="48" t="s">
        <v>733</v>
      </c>
      <c r="I184" s="48" t="s">
        <v>470</v>
      </c>
      <c r="J184" s="47">
        <v>96</v>
      </c>
      <c r="K184" s="49">
        <f t="shared" si="2"/>
        <v>8</v>
      </c>
      <c r="L184" s="48">
        <v>22532.55</v>
      </c>
      <c r="M184" s="50">
        <f t="shared" si="3"/>
        <v>33016.945514999999</v>
      </c>
      <c r="N184" s="47">
        <v>100326</v>
      </c>
    </row>
  </sheetData>
  <sheetProtection password="ECEB" sheet="1" objects="1" scenarios="1" sort="0" autoFilter="0"/>
  <autoFilter ref="A1:N1"/>
  <pageMargins left="0.7" right="0.7" top="0.78740157499999996" bottom="0.78740157499999996" header="0.3" footer="0.3"/>
  <pageSetup paperSize="9" scale="5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C11" sqref="C11"/>
    </sheetView>
  </sheetViews>
  <sheetFormatPr baseColWidth="10" defaultRowHeight="15" x14ac:dyDescent="0.25"/>
  <cols>
    <col min="1" max="1" width="24.42578125" bestFit="1" customWidth="1"/>
    <col min="5" max="5" width="48.140625" bestFit="1" customWidth="1"/>
  </cols>
  <sheetData>
    <row r="1" spans="1:5" x14ac:dyDescent="0.25">
      <c r="A1" s="10" t="s">
        <v>452</v>
      </c>
      <c r="C1" t="s">
        <v>275</v>
      </c>
      <c r="E1" t="s">
        <v>458</v>
      </c>
    </row>
    <row r="2" spans="1:5" x14ac:dyDescent="0.25">
      <c r="A2" s="10" t="s">
        <v>453</v>
      </c>
      <c r="C2" t="s">
        <v>170</v>
      </c>
      <c r="E2" t="s">
        <v>459</v>
      </c>
    </row>
    <row r="3" spans="1:5" x14ac:dyDescent="0.25">
      <c r="A3" s="10" t="s">
        <v>454</v>
      </c>
      <c r="C3" t="s">
        <v>456</v>
      </c>
      <c r="E3" t="s">
        <v>460</v>
      </c>
    </row>
    <row r="4" spans="1:5" x14ac:dyDescent="0.25">
      <c r="A4" s="10" t="s">
        <v>455</v>
      </c>
      <c r="C4" t="s">
        <v>188</v>
      </c>
    </row>
    <row r="5" spans="1:5" x14ac:dyDescent="0.25">
      <c r="C5" t="s">
        <v>457</v>
      </c>
    </row>
    <row r="6" spans="1:5" x14ac:dyDescent="0.25">
      <c r="C6" t="s">
        <v>168</v>
      </c>
    </row>
    <row r="7" spans="1:5" x14ac:dyDescent="0.25">
      <c r="C7" t="s">
        <v>174</v>
      </c>
    </row>
    <row r="8" spans="1:5" x14ac:dyDescent="0.25">
      <c r="C8" t="s">
        <v>412</v>
      </c>
    </row>
    <row r="9" spans="1:5" x14ac:dyDescent="0.25">
      <c r="C9" t="s">
        <v>277</v>
      </c>
    </row>
    <row r="10" spans="1:5" x14ac:dyDescent="0.25">
      <c r="C10" t="s">
        <v>717</v>
      </c>
    </row>
    <row r="12" spans="1:5" x14ac:dyDescent="0.25">
      <c r="B12">
        <v>15</v>
      </c>
      <c r="D12">
        <v>1</v>
      </c>
    </row>
    <row r="13" spans="1:5" x14ac:dyDescent="0.25">
      <c r="B13">
        <v>14</v>
      </c>
      <c r="D13">
        <v>2</v>
      </c>
    </row>
    <row r="14" spans="1:5" x14ac:dyDescent="0.25">
      <c r="B14">
        <v>13</v>
      </c>
      <c r="D14">
        <v>3</v>
      </c>
    </row>
    <row r="15" spans="1:5" x14ac:dyDescent="0.25">
      <c r="B15">
        <v>12</v>
      </c>
      <c r="D15">
        <v>4</v>
      </c>
    </row>
    <row r="16" spans="1:5" x14ac:dyDescent="0.25">
      <c r="B16">
        <v>11</v>
      </c>
      <c r="D16">
        <v>5</v>
      </c>
    </row>
    <row r="17" spans="2:4" x14ac:dyDescent="0.25">
      <c r="B17">
        <v>10</v>
      </c>
      <c r="D17">
        <v>6</v>
      </c>
    </row>
    <row r="18" spans="2:4" x14ac:dyDescent="0.25">
      <c r="B18">
        <v>9</v>
      </c>
    </row>
    <row r="19" spans="2:4" x14ac:dyDescent="0.25">
      <c r="B19">
        <v>8</v>
      </c>
    </row>
    <row r="20" spans="2:4" x14ac:dyDescent="0.25">
      <c r="B20">
        <v>7</v>
      </c>
    </row>
    <row r="21" spans="2:4" x14ac:dyDescent="0.25">
      <c r="B21">
        <v>6</v>
      </c>
    </row>
    <row r="22" spans="2:4" x14ac:dyDescent="0.25">
      <c r="B22">
        <v>5</v>
      </c>
    </row>
    <row r="23" spans="2:4" x14ac:dyDescent="0.25">
      <c r="B23">
        <v>4</v>
      </c>
    </row>
    <row r="24" spans="2:4" x14ac:dyDescent="0.25">
      <c r="B24">
        <v>3</v>
      </c>
    </row>
    <row r="25" spans="2:4" x14ac:dyDescent="0.25">
      <c r="B25">
        <v>2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7"/>
  <sheetViews>
    <sheetView showGridLines="0" zoomScaleNormal="100" workbookViewId="0">
      <selection activeCell="A5" sqref="A5:D5"/>
    </sheetView>
  </sheetViews>
  <sheetFormatPr baseColWidth="10" defaultRowHeight="14.25" x14ac:dyDescent="0.2"/>
  <cols>
    <col min="1" max="2" width="11.42578125" style="28"/>
    <col min="3" max="3" width="13.85546875" style="28" customWidth="1"/>
    <col min="4" max="4" width="11.42578125" style="28"/>
    <col min="5" max="5" width="12.7109375" style="28" customWidth="1"/>
    <col min="6" max="6" width="4.7109375" style="28" customWidth="1"/>
    <col min="7" max="7" width="12.7109375" style="28" bestFit="1" customWidth="1"/>
    <col min="8" max="8" width="16.85546875" style="28" customWidth="1"/>
    <col min="9" max="9" width="1.85546875" style="28" customWidth="1"/>
    <col min="10" max="16384" width="11.42578125" style="28"/>
  </cols>
  <sheetData>
    <row r="1" spans="1:15" ht="73.5" customHeight="1" x14ac:dyDescent="0.2">
      <c r="A1" s="180"/>
      <c r="B1" s="180"/>
      <c r="C1" s="180"/>
      <c r="D1" s="180"/>
      <c r="E1" s="180"/>
      <c r="F1" s="180"/>
      <c r="G1" s="180"/>
      <c r="H1" s="180"/>
    </row>
    <row r="2" spans="1:15" ht="57" customHeight="1" x14ac:dyDescent="0.2">
      <c r="A2" s="182"/>
      <c r="B2" s="182"/>
      <c r="C2" s="182"/>
      <c r="D2" s="182"/>
      <c r="E2" s="182"/>
      <c r="F2" s="182"/>
      <c r="G2" s="182"/>
      <c r="H2" s="182"/>
    </row>
    <row r="3" spans="1:15" x14ac:dyDescent="0.2">
      <c r="A3" s="181" t="s">
        <v>689</v>
      </c>
      <c r="B3" s="181"/>
      <c r="C3" s="181"/>
      <c r="D3" s="181"/>
      <c r="E3" s="181"/>
      <c r="F3" s="181"/>
      <c r="G3" s="181"/>
      <c r="H3" s="181"/>
    </row>
    <row r="4" spans="1:15" ht="22.5" customHeight="1" x14ac:dyDescent="0.2">
      <c r="A4" s="182"/>
      <c r="B4" s="182"/>
      <c r="C4" s="182"/>
      <c r="D4" s="182"/>
      <c r="E4" s="182"/>
      <c r="F4" s="182"/>
      <c r="G4" s="182"/>
      <c r="H4" s="182"/>
    </row>
    <row r="5" spans="1:15" ht="15.75" customHeight="1" x14ac:dyDescent="0.25">
      <c r="A5" s="185" t="s">
        <v>694</v>
      </c>
      <c r="B5" s="185"/>
      <c r="C5" s="185"/>
      <c r="D5" s="185"/>
      <c r="E5" s="187" t="s">
        <v>7</v>
      </c>
      <c r="F5" s="187"/>
      <c r="G5" s="188">
        <f ca="1">TODAY()</f>
        <v>42408</v>
      </c>
      <c r="H5" s="188"/>
      <c r="J5" s="202" t="s">
        <v>722</v>
      </c>
      <c r="K5" s="202"/>
      <c r="L5" s="202"/>
      <c r="M5" s="202"/>
      <c r="N5" s="202"/>
      <c r="O5" s="202"/>
    </row>
    <row r="6" spans="1:15" ht="15.75" customHeight="1" x14ac:dyDescent="0.25">
      <c r="A6" s="186" t="s">
        <v>690</v>
      </c>
      <c r="B6" s="186"/>
      <c r="C6" s="186"/>
      <c r="D6" s="186"/>
      <c r="E6" s="187" t="s">
        <v>691</v>
      </c>
      <c r="F6" s="187"/>
      <c r="G6" s="189" t="s">
        <v>719</v>
      </c>
      <c r="H6" s="189"/>
      <c r="J6" s="202" t="s">
        <v>721</v>
      </c>
      <c r="K6" s="202"/>
      <c r="L6" s="202"/>
      <c r="M6" s="202"/>
      <c r="N6" s="202"/>
      <c r="O6" s="202"/>
    </row>
    <row r="7" spans="1:15" ht="15.75" customHeight="1" x14ac:dyDescent="0.25">
      <c r="A7" s="186" t="s">
        <v>695</v>
      </c>
      <c r="B7" s="186"/>
      <c r="C7" s="186"/>
      <c r="D7" s="186"/>
      <c r="E7" s="187" t="s">
        <v>697</v>
      </c>
      <c r="F7" s="187"/>
      <c r="G7" s="184" t="s">
        <v>719</v>
      </c>
      <c r="H7" s="184"/>
      <c r="J7" s="202" t="s">
        <v>720</v>
      </c>
      <c r="K7" s="202"/>
      <c r="L7" s="202"/>
      <c r="M7" s="202"/>
      <c r="N7" s="202"/>
      <c r="O7" s="202"/>
    </row>
    <row r="8" spans="1:15" ht="15.75" customHeight="1" x14ac:dyDescent="0.2">
      <c r="A8" s="186" t="s">
        <v>696</v>
      </c>
      <c r="B8" s="186"/>
      <c r="C8" s="186"/>
      <c r="D8" s="186"/>
      <c r="E8" s="187" t="s">
        <v>692</v>
      </c>
      <c r="F8" s="187"/>
      <c r="G8" s="184" t="s">
        <v>719</v>
      </c>
      <c r="H8" s="184"/>
    </row>
    <row r="9" spans="1:15" ht="15.75" customHeight="1" x14ac:dyDescent="0.2">
      <c r="A9" s="186"/>
      <c r="B9" s="186"/>
      <c r="C9" s="186"/>
      <c r="D9" s="186"/>
      <c r="E9" s="187" t="s">
        <v>693</v>
      </c>
      <c r="F9" s="187"/>
      <c r="G9" s="197" t="s">
        <v>699</v>
      </c>
      <c r="H9" s="197"/>
    </row>
    <row r="10" spans="1:15" ht="15" customHeight="1" x14ac:dyDescent="0.2">
      <c r="A10" s="186"/>
      <c r="B10" s="186"/>
      <c r="C10" s="186"/>
      <c r="D10" s="186"/>
      <c r="E10" s="187" t="s">
        <v>698</v>
      </c>
      <c r="F10" s="187"/>
      <c r="G10" s="190"/>
      <c r="H10" s="190"/>
    </row>
    <row r="11" spans="1:15" s="31" customFormat="1" ht="39.75" customHeight="1" x14ac:dyDescent="0.2">
      <c r="A11" s="183"/>
      <c r="B11" s="183"/>
      <c r="C11" s="183"/>
      <c r="D11" s="183"/>
      <c r="E11" s="183"/>
      <c r="F11" s="183"/>
      <c r="G11" s="183"/>
      <c r="H11" s="183"/>
    </row>
    <row r="12" spans="1:15" s="31" customFormat="1" ht="15.75" x14ac:dyDescent="0.25">
      <c r="A12" s="195" t="s">
        <v>700</v>
      </c>
      <c r="B12" s="195"/>
      <c r="C12" s="195"/>
      <c r="D12" s="195"/>
      <c r="E12" s="195"/>
      <c r="F12" s="195"/>
      <c r="G12" s="195"/>
      <c r="H12" s="195"/>
    </row>
    <row r="13" spans="1:15" s="31" customFormat="1" ht="15" x14ac:dyDescent="0.2">
      <c r="A13" s="191"/>
      <c r="B13" s="191"/>
      <c r="C13" s="191"/>
      <c r="D13" s="191"/>
      <c r="E13" s="191"/>
      <c r="F13" s="191"/>
      <c r="G13" s="191"/>
      <c r="H13" s="191"/>
    </row>
    <row r="14" spans="1:15" s="31" customFormat="1" ht="15" x14ac:dyDescent="0.2">
      <c r="A14" s="191"/>
      <c r="B14" s="191"/>
      <c r="C14" s="191"/>
      <c r="D14" s="191"/>
      <c r="E14" s="191"/>
      <c r="F14" s="191"/>
      <c r="G14" s="191"/>
      <c r="H14" s="191"/>
    </row>
    <row r="15" spans="1:15" s="31" customFormat="1" ht="15" x14ac:dyDescent="0.2">
      <c r="A15" s="189" t="s">
        <v>718</v>
      </c>
      <c r="B15" s="189"/>
      <c r="C15" s="189"/>
      <c r="D15" s="189"/>
      <c r="E15" s="189"/>
      <c r="F15" s="189"/>
      <c r="G15" s="189"/>
      <c r="H15" s="189"/>
    </row>
    <row r="16" spans="1:15" s="31" customFormat="1" ht="15" x14ac:dyDescent="0.2">
      <c r="A16" s="183"/>
      <c r="B16" s="183"/>
      <c r="C16" s="183"/>
      <c r="D16" s="183"/>
      <c r="E16" s="183"/>
      <c r="F16" s="183"/>
      <c r="G16" s="183"/>
      <c r="H16" s="183"/>
    </row>
    <row r="17" spans="1:9" s="31" customFormat="1" ht="31.5" customHeight="1" x14ac:dyDescent="0.2">
      <c r="A17" s="198" t="s">
        <v>701</v>
      </c>
      <c r="B17" s="198"/>
      <c r="C17" s="198"/>
      <c r="D17" s="198"/>
      <c r="E17" s="198"/>
      <c r="F17" s="198"/>
      <c r="G17" s="198"/>
      <c r="H17" s="198"/>
    </row>
    <row r="18" spans="1:9" s="31" customFormat="1" ht="15" x14ac:dyDescent="0.2">
      <c r="A18" s="191"/>
      <c r="B18" s="191"/>
      <c r="C18" s="191"/>
      <c r="D18" s="191"/>
      <c r="E18" s="191"/>
      <c r="F18" s="191"/>
      <c r="G18" s="191"/>
      <c r="H18" s="191"/>
    </row>
    <row r="19" spans="1:9" s="31" customFormat="1" ht="15" customHeight="1" x14ac:dyDescent="0.2">
      <c r="A19" s="199" t="s">
        <v>702</v>
      </c>
      <c r="B19" s="199"/>
      <c r="C19" s="199"/>
      <c r="D19" s="199"/>
      <c r="E19" s="199"/>
      <c r="F19" s="199"/>
      <c r="G19" s="199"/>
      <c r="H19" s="199"/>
    </row>
    <row r="20" spans="1:9" s="31" customFormat="1" ht="7.5" customHeight="1" x14ac:dyDescent="0.2">
      <c r="A20" s="209"/>
      <c r="B20" s="209"/>
      <c r="C20" s="209"/>
      <c r="D20" s="209"/>
      <c r="E20" s="209"/>
      <c r="F20" s="209"/>
      <c r="G20" s="209"/>
      <c r="H20" s="209"/>
    </row>
    <row r="21" spans="1:9" s="31" customFormat="1" ht="67.5" customHeight="1" x14ac:dyDescent="0.2">
      <c r="A21" s="201" t="e">
        <f>IF(#REF!="","",#REF!)</f>
        <v>#REF!</v>
      </c>
      <c r="B21" s="201"/>
      <c r="C21" s="201"/>
      <c r="D21" s="201"/>
      <c r="E21" s="201"/>
      <c r="F21" s="201"/>
      <c r="G21" s="201"/>
      <c r="H21" s="201"/>
    </row>
    <row r="22" spans="1:9" s="31" customFormat="1" ht="7.5" customHeight="1" x14ac:dyDescent="0.2">
      <c r="A22" s="194"/>
      <c r="B22" s="194"/>
      <c r="C22" s="194"/>
      <c r="D22" s="194"/>
      <c r="E22" s="194"/>
      <c r="F22" s="194"/>
      <c r="G22" s="194"/>
      <c r="H22" s="194"/>
    </row>
    <row r="23" spans="1:9" s="31" customFormat="1" ht="15.75" customHeight="1" x14ac:dyDescent="0.2">
      <c r="A23" s="200" t="s">
        <v>708</v>
      </c>
      <c r="B23" s="200"/>
      <c r="C23" s="200"/>
      <c r="D23" s="200"/>
      <c r="E23" s="39" t="e">
        <f>IF(#REF!="","",#REF!)</f>
        <v>#REF!</v>
      </c>
      <c r="F23" s="34" t="s">
        <v>2</v>
      </c>
      <c r="G23" s="196" t="e">
        <f>IF(#REF!="","",#REF!)</f>
        <v>#REF!</v>
      </c>
      <c r="H23" s="196"/>
    </row>
    <row r="24" spans="1:9" s="31" customFormat="1" ht="15.75" customHeight="1" x14ac:dyDescent="0.2">
      <c r="A24" s="194"/>
      <c r="B24" s="194"/>
      <c r="C24" s="194"/>
      <c r="D24" s="194"/>
      <c r="E24" s="194"/>
      <c r="F24" s="194"/>
      <c r="G24" s="194"/>
      <c r="H24" s="194"/>
    </row>
    <row r="25" spans="1:9" s="31" customFormat="1" ht="15.75" customHeight="1" thickBot="1" x14ac:dyDescent="0.3">
      <c r="A25" s="210" t="s">
        <v>707</v>
      </c>
      <c r="B25" s="210"/>
      <c r="C25" s="210"/>
      <c r="D25" s="210"/>
      <c r="E25" s="210"/>
      <c r="F25" s="210"/>
      <c r="G25" s="38"/>
      <c r="H25" s="40" t="e">
        <f>#REF!</f>
        <v>#REF!</v>
      </c>
      <c r="I25" s="35"/>
    </row>
    <row r="26" spans="1:9" s="31" customFormat="1" ht="15.75" thickTop="1" x14ac:dyDescent="0.2">
      <c r="A26" s="191"/>
      <c r="B26" s="191"/>
      <c r="C26" s="191"/>
      <c r="D26" s="191"/>
      <c r="E26" s="191"/>
      <c r="F26" s="191"/>
      <c r="G26" s="191"/>
      <c r="H26" s="191"/>
    </row>
    <row r="27" spans="1:9" s="31" customFormat="1" ht="15.75" x14ac:dyDescent="0.25">
      <c r="A27" s="195" t="e">
        <f>IF(#REF!="Weiterbildung","Die Leistung ist nach § 4 Nr. 22 UStG umsatzsteuerbefreit.","Die Angebotsssumme versteht sich zuzüglich 19 % MwSt.")</f>
        <v>#REF!</v>
      </c>
      <c r="B27" s="195"/>
      <c r="C27" s="195"/>
      <c r="D27" s="195"/>
      <c r="E27" s="195"/>
      <c r="F27" s="195"/>
      <c r="G27" s="195"/>
      <c r="H27" s="195"/>
    </row>
    <row r="28" spans="1:9" s="31" customFormat="1" ht="15" x14ac:dyDescent="0.2">
      <c r="A28" s="193"/>
      <c r="B28" s="193"/>
      <c r="C28" s="193"/>
      <c r="D28" s="193"/>
      <c r="E28" s="193"/>
      <c r="F28" s="193"/>
      <c r="G28" s="193"/>
      <c r="H28" s="193"/>
    </row>
    <row r="29" spans="1:9" s="31" customFormat="1" ht="15" x14ac:dyDescent="0.2"/>
    <row r="30" spans="1:9" s="31" customFormat="1" ht="15" x14ac:dyDescent="0.2">
      <c r="A30" s="183" t="s">
        <v>703</v>
      </c>
      <c r="B30" s="183"/>
      <c r="C30" s="183"/>
      <c r="D30" s="183"/>
      <c r="E30" s="183"/>
      <c r="F30" s="183"/>
      <c r="G30" s="183"/>
      <c r="H30" s="183"/>
    </row>
    <row r="31" spans="1:9" s="31" customFormat="1" ht="37.5" customHeight="1" x14ac:dyDescent="0.2">
      <c r="A31" s="191"/>
      <c r="B31" s="191"/>
      <c r="C31" s="191"/>
      <c r="D31" s="191"/>
      <c r="E31" s="191"/>
      <c r="F31" s="191"/>
      <c r="G31" s="191"/>
      <c r="H31" s="191"/>
    </row>
    <row r="32" spans="1:9" s="31" customFormat="1" ht="15" x14ac:dyDescent="0.2">
      <c r="A32" s="183" t="s">
        <v>4</v>
      </c>
      <c r="B32" s="183"/>
      <c r="D32" s="183" t="s">
        <v>706</v>
      </c>
      <c r="E32" s="183"/>
      <c r="F32" s="183"/>
      <c r="G32" s="183"/>
      <c r="H32" s="183"/>
    </row>
    <row r="33" spans="1:8" s="31" customFormat="1" ht="15" x14ac:dyDescent="0.2">
      <c r="A33" s="191"/>
      <c r="B33" s="191"/>
      <c r="C33" s="191"/>
      <c r="D33" s="36" t="s">
        <v>3</v>
      </c>
      <c r="E33" s="192" t="e">
        <f>IF(#REF!="","Unterschrift",#REF!)</f>
        <v>#REF!</v>
      </c>
      <c r="F33" s="192"/>
      <c r="G33" s="192"/>
      <c r="H33" s="192"/>
    </row>
    <row r="34" spans="1:8" s="31" customFormat="1" ht="37.5" customHeight="1" x14ac:dyDescent="0.2">
      <c r="A34" s="191"/>
      <c r="B34" s="191"/>
      <c r="C34" s="191"/>
      <c r="D34" s="191"/>
      <c r="E34" s="191"/>
      <c r="F34" s="191"/>
      <c r="G34" s="191"/>
      <c r="H34" s="191"/>
    </row>
    <row r="35" spans="1:8" s="31" customFormat="1" ht="15" x14ac:dyDescent="0.2">
      <c r="A35" s="183" t="s">
        <v>704</v>
      </c>
      <c r="B35" s="183"/>
      <c r="D35" s="183" t="s">
        <v>706</v>
      </c>
      <c r="E35" s="183"/>
      <c r="F35" s="183"/>
      <c r="G35" s="183"/>
      <c r="H35" s="183"/>
    </row>
    <row r="36" spans="1:8" s="31" customFormat="1" ht="15" x14ac:dyDescent="0.2">
      <c r="A36" s="191"/>
      <c r="B36" s="191"/>
      <c r="C36" s="191"/>
      <c r="D36" s="31" t="s">
        <v>3</v>
      </c>
      <c r="E36" s="183" t="s">
        <v>705</v>
      </c>
      <c r="F36" s="183"/>
      <c r="G36" s="183"/>
      <c r="H36" s="183"/>
    </row>
    <row r="37" spans="1:8" s="31" customFormat="1" ht="15" x14ac:dyDescent="0.2">
      <c r="A37" s="32"/>
      <c r="B37" s="32"/>
      <c r="C37" s="32"/>
      <c r="E37" s="33"/>
      <c r="F37" s="33"/>
      <c r="G37" s="33"/>
      <c r="H37" s="33"/>
    </row>
    <row r="38" spans="1:8" s="31" customFormat="1" ht="15" x14ac:dyDescent="0.2"/>
    <row r="39" spans="1:8" s="31" customFormat="1" ht="15" x14ac:dyDescent="0.2">
      <c r="A39" s="183" t="s">
        <v>716</v>
      </c>
      <c r="B39" s="183"/>
      <c r="C39" s="183"/>
      <c r="D39" s="183"/>
      <c r="E39" s="183"/>
      <c r="F39" s="183"/>
      <c r="G39" s="183"/>
      <c r="H39" s="183"/>
    </row>
    <row r="40" spans="1:8" s="31" customFormat="1" ht="15" x14ac:dyDescent="0.2">
      <c r="A40" s="187" t="s">
        <v>715</v>
      </c>
      <c r="B40" s="187"/>
      <c r="C40" s="187"/>
      <c r="D40" s="187"/>
      <c r="E40" s="187"/>
      <c r="F40" s="187"/>
      <c r="G40" s="187"/>
      <c r="H40" s="187"/>
    </row>
    <row r="41" spans="1:8" s="31" customFormat="1" ht="15" x14ac:dyDescent="0.2"/>
    <row r="42" spans="1:8" s="31" customFormat="1" ht="70.5" customHeight="1" x14ac:dyDescent="0.2">
      <c r="A42" s="206"/>
      <c r="B42" s="206"/>
      <c r="C42" s="206"/>
      <c r="D42" s="206"/>
      <c r="E42" s="206"/>
      <c r="F42" s="206"/>
      <c r="G42" s="206"/>
      <c r="H42" s="206"/>
    </row>
    <row r="43" spans="1:8" s="31" customFormat="1" ht="43.5" customHeight="1" x14ac:dyDescent="0.2">
      <c r="A43" s="183"/>
      <c r="B43" s="183"/>
      <c r="C43" s="183"/>
      <c r="D43" s="183"/>
      <c r="E43" s="183"/>
      <c r="F43" s="183"/>
      <c r="G43" s="183"/>
      <c r="H43" s="183"/>
    </row>
    <row r="44" spans="1:8" s="31" customFormat="1" ht="15" x14ac:dyDescent="0.2">
      <c r="A44" s="214" t="str">
        <f>IF(A5="Name der Firma","",A5)</f>
        <v/>
      </c>
      <c r="B44" s="214"/>
      <c r="C44" s="214"/>
      <c r="D44" s="214"/>
      <c r="E44" s="214"/>
      <c r="F44" s="214"/>
      <c r="G44" s="214"/>
      <c r="H44" s="214"/>
    </row>
    <row r="45" spans="1:8" s="31" customFormat="1" ht="15" x14ac:dyDescent="0.2">
      <c r="A45" s="207" t="str">
        <f>IF(A6="ggf. Ansprechpartner","",A6)</f>
        <v/>
      </c>
      <c r="B45" s="207"/>
      <c r="C45" s="207"/>
      <c r="D45" s="207"/>
      <c r="E45" s="207"/>
      <c r="F45" s="207"/>
      <c r="G45" s="207"/>
      <c r="H45" s="207"/>
    </row>
    <row r="46" spans="1:8" s="31" customFormat="1" ht="15" x14ac:dyDescent="0.2">
      <c r="A46" s="207" t="str">
        <f>IF(A7="Straße Hausnummer","",A7)</f>
        <v/>
      </c>
      <c r="B46" s="207"/>
      <c r="C46" s="207"/>
      <c r="D46" s="207"/>
      <c r="E46" s="207"/>
      <c r="F46" s="207"/>
      <c r="G46" s="207"/>
      <c r="H46" s="207"/>
    </row>
    <row r="47" spans="1:8" s="31" customFormat="1" ht="15" x14ac:dyDescent="0.2">
      <c r="A47" s="207" t="str">
        <f>IF(A8="PLZ Ort","",A8)</f>
        <v/>
      </c>
      <c r="B47" s="207"/>
      <c r="C47" s="207"/>
      <c r="D47" s="207"/>
      <c r="E47" s="207"/>
      <c r="F47" s="207"/>
      <c r="G47" s="207"/>
      <c r="H47" s="207"/>
    </row>
    <row r="48" spans="1:8" s="31" customFormat="1" ht="15" x14ac:dyDescent="0.2">
      <c r="A48" s="208" t="str">
        <f>IF(A9="","",A9)</f>
        <v/>
      </c>
      <c r="B48" s="208"/>
      <c r="C48" s="208"/>
      <c r="D48" s="208"/>
      <c r="E48" s="208"/>
      <c r="F48" s="208"/>
      <c r="G48" s="208"/>
      <c r="H48" s="208"/>
    </row>
    <row r="49" spans="1:8" s="31" customFormat="1" ht="15" x14ac:dyDescent="0.2">
      <c r="A49" s="208" t="str">
        <f>IF(A10="","",A10)</f>
        <v/>
      </c>
      <c r="B49" s="208"/>
      <c r="C49" s="208"/>
      <c r="D49" s="208"/>
      <c r="E49" s="208"/>
      <c r="F49" s="208"/>
      <c r="G49" s="208"/>
      <c r="H49" s="208"/>
    </row>
    <row r="50" spans="1:8" s="31" customFormat="1" ht="32.25" customHeight="1" x14ac:dyDescent="0.2">
      <c r="A50" s="191"/>
      <c r="B50" s="191"/>
      <c r="C50" s="191"/>
      <c r="D50" s="191"/>
      <c r="E50" s="191"/>
      <c r="F50" s="191"/>
      <c r="G50" s="191"/>
      <c r="H50" s="191"/>
    </row>
    <row r="51" spans="1:8" s="31" customFormat="1" ht="78" customHeight="1" x14ac:dyDescent="0.2">
      <c r="A51" s="199" t="s">
        <v>709</v>
      </c>
      <c r="B51" s="199"/>
      <c r="C51" s="199"/>
      <c r="D51" s="199"/>
      <c r="E51" s="211" t="s">
        <v>710</v>
      </c>
      <c r="F51" s="212"/>
      <c r="G51" s="212"/>
      <c r="H51" s="213"/>
    </row>
    <row r="52" spans="1:8" s="31" customFormat="1" ht="52.5" customHeight="1" x14ac:dyDescent="0.2"/>
    <row r="53" spans="1:8" s="31" customFormat="1" ht="34.5" customHeight="1" x14ac:dyDescent="0.25">
      <c r="A53" s="204" t="s">
        <v>711</v>
      </c>
      <c r="B53" s="204"/>
      <c r="C53" s="204"/>
      <c r="D53" s="204"/>
      <c r="E53" s="204"/>
      <c r="F53" s="204"/>
      <c r="G53" s="204"/>
      <c r="H53" s="204"/>
    </row>
    <row r="54" spans="1:8" s="31" customFormat="1" ht="67.5" customHeight="1" x14ac:dyDescent="0.2">
      <c r="A54" s="205" t="e">
        <f>A21</f>
        <v>#REF!</v>
      </c>
      <c r="B54" s="205"/>
      <c r="C54" s="205"/>
      <c r="D54" s="205"/>
      <c r="E54" s="205"/>
      <c r="F54" s="205"/>
      <c r="G54" s="205"/>
      <c r="H54" s="205"/>
    </row>
    <row r="55" spans="1:8" s="31" customFormat="1" ht="15" x14ac:dyDescent="0.2"/>
    <row r="56" spans="1:8" s="31" customFormat="1" ht="15" x14ac:dyDescent="0.2">
      <c r="A56" s="183" t="s">
        <v>712</v>
      </c>
      <c r="B56" s="183"/>
      <c r="C56" s="37">
        <f ca="1">G5</f>
        <v>42408</v>
      </c>
    </row>
    <row r="57" spans="1:8" s="31" customFormat="1" ht="15" x14ac:dyDescent="0.2"/>
    <row r="58" spans="1:8" s="31" customFormat="1" ht="15" x14ac:dyDescent="0.2"/>
    <row r="59" spans="1:8" s="31" customFormat="1" ht="30.75" customHeight="1" x14ac:dyDescent="0.2">
      <c r="A59" s="203" t="s">
        <v>713</v>
      </c>
      <c r="B59" s="203"/>
      <c r="C59" s="203"/>
      <c r="D59" s="203"/>
      <c r="E59" s="203"/>
      <c r="F59" s="203"/>
      <c r="G59" s="203"/>
      <c r="H59" s="203"/>
    </row>
    <row r="60" spans="1:8" s="31" customFormat="1" ht="89.25" customHeight="1" x14ac:dyDescent="0.2">
      <c r="A60" s="191"/>
      <c r="B60" s="191"/>
      <c r="C60" s="191"/>
      <c r="D60" s="191"/>
      <c r="E60" s="191"/>
      <c r="F60" s="191"/>
      <c r="G60" s="191"/>
      <c r="H60" s="191"/>
    </row>
    <row r="61" spans="1:8" s="31" customFormat="1" ht="15" x14ac:dyDescent="0.2">
      <c r="A61" s="183" t="s">
        <v>714</v>
      </c>
      <c r="B61" s="183"/>
      <c r="C61" s="183"/>
      <c r="D61" s="183" t="s">
        <v>706</v>
      </c>
      <c r="E61" s="183"/>
      <c r="F61" s="183"/>
      <c r="G61" s="183"/>
      <c r="H61" s="183"/>
    </row>
    <row r="62" spans="1:8" s="31" customFormat="1" ht="15" x14ac:dyDescent="0.2">
      <c r="D62" s="31" t="s">
        <v>3</v>
      </c>
      <c r="E62" s="183" t="s">
        <v>688</v>
      </c>
      <c r="F62" s="183"/>
      <c r="G62" s="183"/>
      <c r="H62" s="183"/>
    </row>
    <row r="63" spans="1:8" s="31" customFormat="1" ht="15" x14ac:dyDescent="0.2"/>
    <row r="64" spans="1:8" s="31" customFormat="1" ht="15" x14ac:dyDescent="0.2"/>
    <row r="65" s="31" customFormat="1" ht="15" x14ac:dyDescent="0.2"/>
    <row r="66" s="31" customFormat="1" ht="15" x14ac:dyDescent="0.2"/>
    <row r="67" s="31" customFormat="1" ht="15" x14ac:dyDescent="0.2"/>
    <row r="68" s="31" customFormat="1" ht="15" x14ac:dyDescent="0.2"/>
    <row r="69" s="31" customFormat="1" ht="15" x14ac:dyDescent="0.2"/>
    <row r="70" s="31" customFormat="1" ht="15" x14ac:dyDescent="0.2"/>
    <row r="71" s="31" customFormat="1" ht="15" x14ac:dyDescent="0.2"/>
    <row r="72" s="31" customFormat="1" ht="15" x14ac:dyDescent="0.2"/>
    <row r="73" s="31" customFormat="1" ht="15" x14ac:dyDescent="0.2"/>
    <row r="74" s="31" customFormat="1" ht="15" x14ac:dyDescent="0.2"/>
    <row r="75" s="31" customFormat="1" ht="15" x14ac:dyDescent="0.2"/>
    <row r="76" s="31" customFormat="1" ht="15" x14ac:dyDescent="0.2"/>
    <row r="77" s="31" customFormat="1" ht="15" x14ac:dyDescent="0.2"/>
    <row r="78" s="31" customFormat="1" ht="15" x14ac:dyDescent="0.2"/>
    <row r="79" s="31" customFormat="1" ht="15" x14ac:dyDescent="0.2"/>
    <row r="80" s="31" customFormat="1" ht="15" x14ac:dyDescent="0.2"/>
    <row r="81" s="31" customFormat="1" ht="15" x14ac:dyDescent="0.2"/>
    <row r="82" s="31" customFormat="1" ht="15" x14ac:dyDescent="0.2"/>
    <row r="83" s="31" customFormat="1" ht="15" x14ac:dyDescent="0.2"/>
    <row r="84" s="31" customFormat="1" ht="15" x14ac:dyDescent="0.2"/>
    <row r="85" s="31" customFormat="1" ht="15" x14ac:dyDescent="0.2"/>
    <row r="86" s="31" customFormat="1" ht="15" x14ac:dyDescent="0.2"/>
    <row r="87" s="31" customFormat="1" ht="15" x14ac:dyDescent="0.2"/>
    <row r="88" s="31" customFormat="1" ht="15" x14ac:dyDescent="0.2"/>
    <row r="89" s="31" customFormat="1" ht="15" x14ac:dyDescent="0.2"/>
    <row r="90" s="31" customFormat="1" ht="15" x14ac:dyDescent="0.2"/>
    <row r="91" s="31" customFormat="1" ht="15" x14ac:dyDescent="0.2"/>
    <row r="92" s="31" customFormat="1" ht="15" x14ac:dyDescent="0.2"/>
    <row r="93" s="31" customFormat="1" ht="15" x14ac:dyDescent="0.2"/>
    <row r="94" s="31" customFormat="1" ht="15" x14ac:dyDescent="0.2"/>
    <row r="95" s="31" customFormat="1" ht="15" x14ac:dyDescent="0.2"/>
    <row r="96" s="31" customFormat="1" ht="15" x14ac:dyDescent="0.2"/>
    <row r="97" s="31" customFormat="1" ht="15" x14ac:dyDescent="0.2"/>
    <row r="98" s="31" customFormat="1" ht="15" x14ac:dyDescent="0.2"/>
    <row r="99" s="31" customFormat="1" ht="15" x14ac:dyDescent="0.2"/>
    <row r="100" s="31" customFormat="1" ht="15" x14ac:dyDescent="0.2"/>
    <row r="101" s="31" customFormat="1" ht="15" x14ac:dyDescent="0.2"/>
    <row r="102" s="31" customFormat="1" ht="15" x14ac:dyDescent="0.2"/>
    <row r="103" s="31" customFormat="1" ht="15" x14ac:dyDescent="0.2"/>
    <row r="104" s="31" customFormat="1" ht="15" x14ac:dyDescent="0.2"/>
    <row r="105" s="31" customFormat="1" ht="15" x14ac:dyDescent="0.2"/>
    <row r="106" s="31" customFormat="1" ht="15" x14ac:dyDescent="0.2"/>
    <row r="107" s="31" customFormat="1" ht="15" x14ac:dyDescent="0.2"/>
    <row r="108" s="31" customFormat="1" ht="15" x14ac:dyDescent="0.2"/>
    <row r="109" s="31" customFormat="1" ht="15" x14ac:dyDescent="0.2"/>
    <row r="110" s="31" customFormat="1" ht="15" x14ac:dyDescent="0.2"/>
    <row r="111" s="31" customFormat="1" ht="15" x14ac:dyDescent="0.2"/>
    <row r="112" s="31" customFormat="1" ht="15" x14ac:dyDescent="0.2"/>
    <row r="113" s="31" customFormat="1" ht="15" x14ac:dyDescent="0.2"/>
    <row r="114" s="31" customFormat="1" ht="15" x14ac:dyDescent="0.2"/>
    <row r="115" s="31" customFormat="1" ht="15" x14ac:dyDescent="0.2"/>
    <row r="116" s="31" customFormat="1" ht="15" x14ac:dyDescent="0.2"/>
    <row r="117" s="31" customFormat="1" ht="15" x14ac:dyDescent="0.2"/>
    <row r="118" s="31" customFormat="1" ht="15" x14ac:dyDescent="0.2"/>
    <row r="119" s="31" customFormat="1" ht="15" x14ac:dyDescent="0.2"/>
    <row r="120" s="31" customFormat="1" ht="15" x14ac:dyDescent="0.2"/>
    <row r="121" s="31" customFormat="1" ht="15" x14ac:dyDescent="0.2"/>
    <row r="122" s="31" customFormat="1" ht="15" x14ac:dyDescent="0.2"/>
    <row r="123" s="31" customFormat="1" ht="15" x14ac:dyDescent="0.2"/>
    <row r="124" s="31" customFormat="1" ht="15" x14ac:dyDescent="0.2"/>
    <row r="125" s="31" customFormat="1" ht="15" x14ac:dyDescent="0.2"/>
    <row r="126" s="31" customFormat="1" ht="15" x14ac:dyDescent="0.2"/>
    <row r="127" s="31" customFormat="1" ht="15" x14ac:dyDescent="0.2"/>
    <row r="128" s="31" customFormat="1" ht="15" x14ac:dyDescent="0.2"/>
    <row r="129" s="31" customFormat="1" ht="15" x14ac:dyDescent="0.2"/>
    <row r="130" s="31" customFormat="1" ht="15" x14ac:dyDescent="0.2"/>
    <row r="131" s="31" customFormat="1" ht="15" x14ac:dyDescent="0.2"/>
    <row r="132" s="31" customFormat="1" ht="15" x14ac:dyDescent="0.2"/>
    <row r="133" s="31" customFormat="1" ht="15" x14ac:dyDescent="0.2"/>
    <row r="134" s="31" customFormat="1" ht="15" x14ac:dyDescent="0.2"/>
    <row r="135" s="31" customFormat="1" ht="15" x14ac:dyDescent="0.2"/>
    <row r="136" s="31" customFormat="1" ht="15" x14ac:dyDescent="0.2"/>
    <row r="137" s="31" customFormat="1" ht="15" x14ac:dyDescent="0.2"/>
    <row r="138" s="31" customFormat="1" ht="15" x14ac:dyDescent="0.2"/>
    <row r="139" s="31" customFormat="1" ht="15" x14ac:dyDescent="0.2"/>
    <row r="140" s="31" customFormat="1" ht="15" x14ac:dyDescent="0.2"/>
    <row r="141" s="31" customFormat="1" ht="15" x14ac:dyDescent="0.2"/>
    <row r="142" s="31" customFormat="1" ht="15" x14ac:dyDescent="0.2"/>
    <row r="143" s="31" customFormat="1" ht="15" x14ac:dyDescent="0.2"/>
    <row r="144" s="31" customFormat="1" ht="15" x14ac:dyDescent="0.2"/>
    <row r="145" s="31" customFormat="1" ht="15" x14ac:dyDescent="0.2"/>
    <row r="146" s="31" customFormat="1" ht="15" x14ac:dyDescent="0.2"/>
    <row r="147" s="31" customFormat="1" ht="15" x14ac:dyDescent="0.2"/>
    <row r="148" s="31" customFormat="1" ht="15" x14ac:dyDescent="0.2"/>
    <row r="149" s="31" customFormat="1" ht="15" x14ac:dyDescent="0.2"/>
    <row r="150" s="31" customFormat="1" ht="15" x14ac:dyDescent="0.2"/>
    <row r="151" s="31" customFormat="1" ht="15" x14ac:dyDescent="0.2"/>
    <row r="152" s="31" customFormat="1" ht="15" x14ac:dyDescent="0.2"/>
    <row r="153" s="31" customFormat="1" ht="15" x14ac:dyDescent="0.2"/>
    <row r="154" s="31" customFormat="1" ht="15" x14ac:dyDescent="0.2"/>
    <row r="155" s="31" customFormat="1" ht="15" x14ac:dyDescent="0.2"/>
    <row r="156" s="31" customFormat="1" ht="15" x14ac:dyDescent="0.2"/>
    <row r="157" s="31" customFormat="1" ht="15" x14ac:dyDescent="0.2"/>
    <row r="158" s="31" customFormat="1" ht="15" x14ac:dyDescent="0.2"/>
    <row r="159" s="31" customFormat="1" ht="15" x14ac:dyDescent="0.2"/>
    <row r="160" s="31" customFormat="1" ht="15" x14ac:dyDescent="0.2"/>
    <row r="161" s="31" customFormat="1" ht="15" x14ac:dyDescent="0.2"/>
    <row r="162" s="31" customFormat="1" ht="15" x14ac:dyDescent="0.2"/>
    <row r="163" s="31" customFormat="1" ht="15" x14ac:dyDescent="0.2"/>
    <row r="164" s="31" customFormat="1" ht="15" x14ac:dyDescent="0.2"/>
    <row r="165" s="31" customFormat="1" ht="15" x14ac:dyDescent="0.2"/>
    <row r="166" s="31" customFormat="1" ht="15" x14ac:dyDescent="0.2"/>
    <row r="167" s="31" customFormat="1" ht="15" x14ac:dyDescent="0.2"/>
    <row r="168" s="31" customFormat="1" ht="15" x14ac:dyDescent="0.2"/>
    <row r="169" s="31" customFormat="1" ht="15" x14ac:dyDescent="0.2"/>
    <row r="170" s="31" customFormat="1" ht="15" x14ac:dyDescent="0.2"/>
    <row r="171" s="31" customFormat="1" ht="15" x14ac:dyDescent="0.2"/>
    <row r="172" s="31" customFormat="1" ht="15" x14ac:dyDescent="0.2"/>
    <row r="173" s="31" customFormat="1" ht="15" x14ac:dyDescent="0.2"/>
    <row r="174" s="31" customFormat="1" ht="15" x14ac:dyDescent="0.2"/>
    <row r="175" s="31" customFormat="1" ht="15" x14ac:dyDescent="0.2"/>
    <row r="176" s="31" customFormat="1" ht="15" x14ac:dyDescent="0.2"/>
    <row r="177" s="31" customFormat="1" ht="15" x14ac:dyDescent="0.2"/>
    <row r="178" s="31" customFormat="1" ht="15" x14ac:dyDescent="0.2"/>
    <row r="179" s="31" customFormat="1" ht="15" x14ac:dyDescent="0.2"/>
    <row r="180" s="31" customFormat="1" ht="15" x14ac:dyDescent="0.2"/>
    <row r="181" s="31" customFormat="1" ht="15" x14ac:dyDescent="0.2"/>
    <row r="182" s="31" customFormat="1" ht="15" x14ac:dyDescent="0.2"/>
    <row r="183" s="31" customFormat="1" ht="15" x14ac:dyDescent="0.2"/>
    <row r="184" s="31" customFormat="1" ht="15" x14ac:dyDescent="0.2"/>
    <row r="185" s="31" customFormat="1" ht="15" x14ac:dyDescent="0.2"/>
    <row r="186" s="31" customFormat="1" ht="15" x14ac:dyDescent="0.2"/>
    <row r="187" s="31" customFormat="1" ht="15" x14ac:dyDescent="0.2"/>
  </sheetData>
  <sheetProtection password="EFEB" sheet="1" objects="1" scenarios="1" selectLockedCells="1"/>
  <mergeCells count="76">
    <mergeCell ref="A34:H34"/>
    <mergeCell ref="A35:B35"/>
    <mergeCell ref="E62:H62"/>
    <mergeCell ref="A20:H20"/>
    <mergeCell ref="A39:H39"/>
    <mergeCell ref="A25:F25"/>
    <mergeCell ref="E51:H51"/>
    <mergeCell ref="A60:H60"/>
    <mergeCell ref="A61:C61"/>
    <mergeCell ref="A44:H44"/>
    <mergeCell ref="A45:H45"/>
    <mergeCell ref="A49:H49"/>
    <mergeCell ref="A50:H50"/>
    <mergeCell ref="A56:B56"/>
    <mergeCell ref="D61:H61"/>
    <mergeCell ref="D32:H32"/>
    <mergeCell ref="D35:H35"/>
    <mergeCell ref="A36:C36"/>
    <mergeCell ref="A59:H59"/>
    <mergeCell ref="A51:D51"/>
    <mergeCell ref="A53:H53"/>
    <mergeCell ref="A54:H54"/>
    <mergeCell ref="E36:H36"/>
    <mergeCell ref="A42:H42"/>
    <mergeCell ref="A46:H46"/>
    <mergeCell ref="A47:H47"/>
    <mergeCell ref="A48:H48"/>
    <mergeCell ref="A43:H43"/>
    <mergeCell ref="A40:H40"/>
    <mergeCell ref="A15:H15"/>
    <mergeCell ref="A9:D9"/>
    <mergeCell ref="A21:H21"/>
    <mergeCell ref="J5:O5"/>
    <mergeCell ref="J6:O6"/>
    <mergeCell ref="J7:O7"/>
    <mergeCell ref="A22:H22"/>
    <mergeCell ref="G7:H7"/>
    <mergeCell ref="A16:H16"/>
    <mergeCell ref="A18:H18"/>
    <mergeCell ref="G23:H23"/>
    <mergeCell ref="E8:F8"/>
    <mergeCell ref="E9:F9"/>
    <mergeCell ref="G9:H9"/>
    <mergeCell ref="A12:H12"/>
    <mergeCell ref="A13:H13"/>
    <mergeCell ref="A17:H17"/>
    <mergeCell ref="A19:H19"/>
    <mergeCell ref="A23:D23"/>
    <mergeCell ref="E10:F10"/>
    <mergeCell ref="A10:D10"/>
    <mergeCell ref="A14:H14"/>
    <mergeCell ref="A33:C33"/>
    <mergeCell ref="E33:H33"/>
    <mergeCell ref="A28:H28"/>
    <mergeCell ref="A30:H30"/>
    <mergeCell ref="A24:H24"/>
    <mergeCell ref="A32:B32"/>
    <mergeCell ref="A31:H31"/>
    <mergeCell ref="A26:H26"/>
    <mergeCell ref="A27:H27"/>
    <mergeCell ref="A1:H1"/>
    <mergeCell ref="A3:H3"/>
    <mergeCell ref="A2:H2"/>
    <mergeCell ref="A4:H4"/>
    <mergeCell ref="A11:H11"/>
    <mergeCell ref="G8:H8"/>
    <mergeCell ref="A5:D5"/>
    <mergeCell ref="A6:D6"/>
    <mergeCell ref="A7:D7"/>
    <mergeCell ref="E5:F5"/>
    <mergeCell ref="G5:H5"/>
    <mergeCell ref="E6:F6"/>
    <mergeCell ref="E7:F7"/>
    <mergeCell ref="G6:H6"/>
    <mergeCell ref="A8:D8"/>
    <mergeCell ref="G10:H10"/>
  </mergeCells>
  <conditionalFormatting sqref="A5:D5">
    <cfRule type="containsText" dxfId="7" priority="8" operator="containsText" text="Name der Firma">
      <formula>NOT(ISERROR(SEARCH("Name der Firma",A5)))</formula>
    </cfRule>
  </conditionalFormatting>
  <conditionalFormatting sqref="A6:D6">
    <cfRule type="containsText" dxfId="6" priority="7" operator="containsText" text="ggf. Ansprechpartner">
      <formula>NOT(ISERROR(SEARCH("ggf. Ansprechpartner",A6)))</formula>
    </cfRule>
  </conditionalFormatting>
  <conditionalFormatting sqref="A7:D7">
    <cfRule type="containsText" dxfId="5" priority="6" operator="containsText" text="Straße Hausnummer">
      <formula>NOT(ISERROR(SEARCH("Straße Hausnummer",A7)))</formula>
    </cfRule>
  </conditionalFormatting>
  <conditionalFormatting sqref="A8:D8">
    <cfRule type="containsText" dxfId="4" priority="5" operator="containsText" text="PLZ Ort">
      <formula>NOT(ISERROR(SEARCH("PLZ Ort",A8)))</formula>
    </cfRule>
  </conditionalFormatting>
  <conditionalFormatting sqref="G6:H8">
    <cfRule type="containsText" dxfId="3" priority="4" operator="containsText" text="   ">
      <formula>NOT(ISERROR(SEARCH("   ",G6)))</formula>
    </cfRule>
  </conditionalFormatting>
  <conditionalFormatting sqref="G9:H9">
    <cfRule type="containsText" dxfId="2" priority="3" operator="containsText" text=" @fh-zwickau.de">
      <formula>NOT(ISERROR(SEARCH(" @fh-zwickau.de",G9)))</formula>
    </cfRule>
  </conditionalFormatting>
  <conditionalFormatting sqref="A15:H15">
    <cfRule type="containsText" dxfId="1" priority="2" operator="containsText" text="Anrede,">
      <formula>NOT(ISERROR(SEARCH("Anrede,",A15)))</formula>
    </cfRule>
  </conditionalFormatting>
  <conditionalFormatting sqref="A17:H17">
    <cfRule type="containsText" dxfId="0" priority="1" operator="containsText" text="auf der Grundlage Ihrer Anfrage/unseres Gespräches vom …….. unterbreiten wir Ihnen folgendes Angebot:">
      <formula>NOT(ISERROR(SEARCH("auf der Grundlage Ihrer Anfrage/unseres Gespräches vom …….. unterbreiten wir Ihnen folgendes Angebot:",A17)))</formula>
    </cfRule>
  </conditionalFormatting>
  <pageMargins left="0.78740157480314965" right="0.59055118110236227" top="0.19685039370078741" bottom="0.19685039370078741" header="0.31496062992125984" footer="0.31496062992125984"/>
  <pageSetup paperSize="9" scale="90" fitToWidth="0" fitToHeight="0" orientation="portrait" horizontalDpi="300" verticalDpi="300" r:id="rId1"/>
  <rowBreaks count="1" manualBreakCount="1">
    <brk id="42" max="16383" man="1"/>
  </rowBreaks>
  <ignoredErrors>
    <ignoredError sqref="G5 A21 E23 G23 H25 E3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Geräte- und Anlagennutzung</vt:lpstr>
      <vt:lpstr>Entgelte</vt:lpstr>
      <vt:lpstr>Anlagen</vt:lpstr>
      <vt:lpstr>Tabelle1</vt:lpstr>
      <vt:lpstr>Tabelle2</vt:lpstr>
      <vt:lpstr>Tabelle3</vt:lpstr>
      <vt:lpstr>Tabelle4</vt:lpstr>
      <vt:lpstr>Angebotsanschreiben (DL)</vt:lpstr>
      <vt:lpstr>'Angebotsanschreiben (DL)'!Druckbereich</vt:lpstr>
      <vt:lpstr>Anlagen!Druckbereich</vt:lpstr>
      <vt:lpstr>'Angebotsanschreiben (DL)'!Text1</vt:lpstr>
    </vt:vector>
  </TitlesOfParts>
  <Company>Westsächsische Hochschule Zwickau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Jacqueline.Balac</cp:lastModifiedBy>
  <cp:lastPrinted>2016-02-02T10:16:24Z</cp:lastPrinted>
  <dcterms:created xsi:type="dcterms:W3CDTF">2014-07-30T11:21:34Z</dcterms:created>
  <dcterms:modified xsi:type="dcterms:W3CDTF">2016-02-08T11:50:41Z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